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0" yWindow="780" windowWidth="32760" windowHeight="18640" firstSheet="1" activeTab="1"/>
  </bookViews>
  <sheets>
    <sheet name="Requests Sorted by Importance" sheetId="1" r:id="rId1"/>
    <sheet name="Annual Resource Allocation List" sheetId="2" r:id="rId2"/>
    <sheet name="Emergency Requests" sheetId="3" r:id="rId3"/>
    <sheet name="Big Ticket Item List" sheetId="4" r:id="rId4"/>
  </sheets>
  <definedNames>
    <definedName name="_xlnm.Print_Area" localSheetId="2">'Emergency Requests'!$C$2:$S$5</definedName>
  </definedNames>
  <calcPr fullCalcOnLoad="1"/>
</workbook>
</file>

<file path=xl/sharedStrings.xml><?xml version="1.0" encoding="utf-8"?>
<sst xmlns="http://schemas.openxmlformats.org/spreadsheetml/2006/main" count="1792" uniqueCount="313">
  <si>
    <t>De Anza College: Instructional Planning and Budget Team</t>
  </si>
  <si>
    <t>Per Item Cost</t>
  </si>
  <si>
    <t>How Many?</t>
  </si>
  <si>
    <t>Total Cost</t>
  </si>
  <si>
    <t xml:space="preserve"> </t>
  </si>
  <si>
    <t xml:space="preserve">New Item or Replacement N/Rp </t>
  </si>
  <si>
    <t>Infra-structure needed? Yes/No</t>
  </si>
  <si>
    <t>Life Expectancy of  item (years)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</si>
  <si>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</si>
  <si>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Division/
Department</t>
  </si>
  <si>
    <t>Lottery</t>
  </si>
  <si>
    <t>Instructional Equipment Funding</t>
  </si>
  <si>
    <t>Perkins Funds</t>
  </si>
  <si>
    <t>To be completed by  IPBT</t>
  </si>
  <si>
    <r>
      <rPr>
        <b/>
        <u val="single"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</si>
  <si>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</si>
  <si>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Section of APRU it is listed in (e.g. V.E.1 or V.F.1)</t>
  </si>
  <si>
    <t>Subtotal</t>
  </si>
  <si>
    <t>Tax</t>
  </si>
  <si>
    <t>Shipping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</si>
  <si>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</si>
  <si>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t>Strong Workforce Funds</t>
  </si>
  <si>
    <t>Facilities</t>
  </si>
  <si>
    <t>Other/Notes</t>
  </si>
  <si>
    <t xml:space="preserve">
Department</t>
  </si>
  <si>
    <t>Quantity</t>
  </si>
  <si>
    <t>Lockable storage cabinets with benches</t>
  </si>
  <si>
    <t>Alignment lift</t>
  </si>
  <si>
    <t>V. E. 1</t>
  </si>
  <si>
    <t>No</t>
  </si>
  <si>
    <t>Rp</t>
  </si>
  <si>
    <t xml:space="preserve">N </t>
  </si>
  <si>
    <t>Critical</t>
  </si>
  <si>
    <t>SMOG machine</t>
  </si>
  <si>
    <t>Automatic parts cleaner, water based</t>
  </si>
  <si>
    <t>Bench-Top ultrasonic cleaner, water based</t>
  </si>
  <si>
    <t>Spray cabinet cleaner, water based</t>
  </si>
  <si>
    <t>Auto Tech</t>
  </si>
  <si>
    <t>Yes</t>
  </si>
  <si>
    <t>Air Condtioning machine for 1234 YF</t>
  </si>
  <si>
    <t>Vehicle lift</t>
  </si>
  <si>
    <t>V. F. 1</t>
  </si>
  <si>
    <t>Desirable</t>
  </si>
  <si>
    <t>Steam cleaner</t>
  </si>
  <si>
    <t>V.E.1</t>
  </si>
  <si>
    <t>N</t>
  </si>
  <si>
    <t xml:space="preserve">Battery volt amp load testers </t>
  </si>
  <si>
    <t xml:space="preserve">Headlight aiming equipment </t>
  </si>
  <si>
    <t>iATN subscription</t>
  </si>
  <si>
    <t>Alldata subscription</t>
  </si>
  <si>
    <t>Identifix subscription</t>
  </si>
  <si>
    <t>Shopkey subscription</t>
  </si>
  <si>
    <t>AERA membership &amp; ProSIS subscription</t>
  </si>
  <si>
    <t>V. H. 1</t>
  </si>
  <si>
    <t>US Report on ADAS &amp; System Safety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</si>
  <si>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</si>
  <si>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</si>
  <si>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</si>
  <si>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</si>
  <si>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</si>
  <si>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</si>
  <si>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</si>
  <si>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Accounting</t>
  </si>
  <si>
    <t xml:space="preserve">Supplemental Instruction and Peer Tutors </t>
  </si>
  <si>
    <t>I.C.2</t>
  </si>
  <si>
    <t>N/A</t>
  </si>
  <si>
    <t xml:space="preserve"> $12 per hour, 10 hrs per week, $5760 per quarter - $17,280 year</t>
  </si>
  <si>
    <t>To improve equity and enhanceprogram success rates</t>
  </si>
  <si>
    <t>Subscriptions - Professional Journals - AICPA/FASB</t>
  </si>
  <si>
    <t xml:space="preserve">Stay current with profession updates/regulations </t>
  </si>
  <si>
    <t>CPA License Update</t>
  </si>
  <si>
    <t>Business</t>
  </si>
  <si>
    <t>Industry mentor to build relationships, counsel students, and conduct industry events at $2,500 per quarter.</t>
  </si>
  <si>
    <t>n/a</t>
  </si>
  <si>
    <t>$2,500/quarter</t>
  </si>
  <si>
    <t>to improve equity and enhanceprogram success rates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</si>
  <si>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</si>
  <si>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</si>
  <si>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</si>
  <si>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</si>
  <si>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Social Entrepreneurship Center to work with local businesses to launch ventures that benefit society and environment -leading faculty stipend (to be lead by a full time faculty)</t>
  </si>
  <si>
    <t>$10,500/quarter</t>
  </si>
  <si>
    <t>Social Entrepreneurship Center - Industry mentors (from local community or subject matter experts)</t>
  </si>
  <si>
    <t>$2,500x2 / quarter=$5,000</t>
  </si>
  <si>
    <t>Social Entrepreneurship Center - material costs (software, computer, costs of production materials, marketing materials, advertising, business licenses, etc.)</t>
  </si>
  <si>
    <t>$5,000 / quarter</t>
  </si>
  <si>
    <t>Business Lab desktop computer for tutors and industry mentors</t>
  </si>
  <si>
    <t>New</t>
  </si>
  <si>
    <t>Business Lab desktop computer for Social Entrepreneurship Center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</si>
  <si>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</si>
  <si>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</si>
  <si>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t>V.F.1</t>
  </si>
  <si>
    <t xml:space="preserve">Critical </t>
  </si>
  <si>
    <t xml:space="preserve">Continue offering CodeLab online tutorial free to all our programming students. </t>
  </si>
  <si>
    <t>V.G.</t>
  </si>
  <si>
    <t>Current license to be renewed in 2021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</si>
  <si>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</si>
  <si>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</si>
  <si>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</si>
  <si>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>Necessary</t>
  </si>
  <si>
    <t>Wireless adapter for each ATC classroom</t>
  </si>
  <si>
    <t>V.E.2 List #11 &amp; V.E.3 Justification #11</t>
  </si>
  <si>
    <t>For students who use their own laptops</t>
  </si>
  <si>
    <t>Electrical outlets in classrooms for student laptops. Estimate is per classroom.</t>
  </si>
  <si>
    <t>Facilities? Or do it ourselves</t>
  </si>
  <si>
    <t xml:space="preserve">TechSmith - Camtasia </t>
  </si>
  <si>
    <t>Not annual license</t>
  </si>
  <si>
    <t>TechSmith - SnagIt</t>
  </si>
  <si>
    <t>B Budget? Not annual license</t>
  </si>
  <si>
    <t>MacInCloud http://www.macincloud.com/</t>
  </si>
  <si>
    <t>V.E.2 List #10 &amp; V.E.3 Justification #10</t>
  </si>
  <si>
    <t>Amazon Web Services</t>
  </si>
  <si>
    <t>V.E.2 List #2 &amp; V.E.3 Justification #2</t>
  </si>
  <si>
    <t>Teaching Assistants</t>
  </si>
  <si>
    <t>V.J.</t>
  </si>
  <si>
    <t>Providng TA certificates, social gatherings.</t>
  </si>
  <si>
    <t>Cyber Security Summer Camp</t>
  </si>
  <si>
    <t>Other Outreach offorts</t>
  </si>
  <si>
    <t>V.E.2 List #12 &amp; V.E.3 Justification #12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</si>
  <si>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</si>
  <si>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V.E.2</t>
  </si>
  <si>
    <t>Conference Funds</t>
  </si>
  <si>
    <t>VMWare software license - 3 years (https://vmapss.onthehub.com/WebStore/OfferingsOfMajorVersionList.aspx?pmv=0c8ae1ac-7cfe-e011-8e6c-f04da23e67f6&amp;)</t>
  </si>
  <si>
    <t>zyBooks provided for each beginning programming student</t>
  </si>
  <si>
    <t>V.E.2 List #17 &amp; V.E.3 Justification #17</t>
  </si>
  <si>
    <t>CIS</t>
  </si>
  <si>
    <t>DMT</t>
  </si>
  <si>
    <t>Sidick Wire CNC Elecrical Discharge Machine</t>
  </si>
  <si>
    <t>Sodick Die Sink CNC Electrical Discharge Machine</t>
  </si>
  <si>
    <t>Carbide Tooling / Multi Axis CNC</t>
  </si>
  <si>
    <t>Qaulity Control Statistacal Software</t>
  </si>
  <si>
    <t>Tooling/Fixtures CNC Y Axis Lathes</t>
  </si>
  <si>
    <t>HP540 Jet Fusion 3D Printer</t>
  </si>
  <si>
    <t>FL F 3D Printer SLS</t>
  </si>
  <si>
    <t>Ceramic Kkiln for 3D Printing</t>
  </si>
  <si>
    <t>Expansion</t>
  </si>
  <si>
    <t>Nylon Capable 3D Printer</t>
  </si>
  <si>
    <t>Develop and offer new 3D printing courses/consultant</t>
  </si>
  <si>
    <t>Professional Development / Conferences</t>
  </si>
  <si>
    <t>DMY</t>
  </si>
  <si>
    <t>Dedicted Counselor Applied Technologies</t>
  </si>
  <si>
    <t>Markedforged 3D Metal Printer</t>
  </si>
  <si>
    <t>SOFTWARE FOR EXSISTING PROGRAM /PAID WITH lOTTERY FOR 15+YEARS</t>
  </si>
  <si>
    <t>Mastecam annual update</t>
  </si>
  <si>
    <t>annual</t>
  </si>
  <si>
    <t>NIMS National Certification annual</t>
  </si>
  <si>
    <t>Vericut Simulation annual update</t>
  </si>
  <si>
    <t>SilidWorks CAD annual update</t>
  </si>
  <si>
    <t>NX (both cad and cam)  annual update</t>
  </si>
  <si>
    <t xml:space="preserve">Student Class Materials ( Aluminum, Steel, Plastic, 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</si>
  <si>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 val="single"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</si>
  <si>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 xml:space="preserve">  </t>
  </si>
  <si>
    <t>Priority Critical, Needed, Desirable</t>
  </si>
  <si>
    <t>Division of Business, Computer Science, and Applied Technologies</t>
  </si>
  <si>
    <t>Included in Shipping is $1500 for electrical work</t>
  </si>
  <si>
    <t>Two more smart classrooms between the hours of 6:00 - 8:00 pm; one more classroom during the daytime (9:30 - 5:20 pm).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</si>
  <si>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</si>
  <si>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</si>
  <si>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</si>
  <si>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A second overhead projector</t>
  </si>
  <si>
    <t>Total</t>
  </si>
  <si>
    <t>ETS-type request</t>
  </si>
  <si>
    <t xml:space="preserve">Computer in AT 203F cloned as computers in lab </t>
  </si>
  <si>
    <t>PolyCom phone to allow dial-in access to the meetings in AT 203F.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</si>
  <si>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</si>
  <si>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</si>
  <si>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 xml:space="preserve">Each FT CIS Faculty member needs a laptop in addition to a desktop. The laptop needs software in parallel to software used by students in lab and classrooms </t>
  </si>
  <si>
    <t>Total Requests</t>
  </si>
  <si>
    <t xml:space="preserve">Item(please remember, the subtotal value must be over $100) </t>
  </si>
  <si>
    <t>Priority Critical, Needed/ Necessary, Desirable/ Exapnsion</t>
  </si>
  <si>
    <t>Total Critical Requests</t>
  </si>
  <si>
    <t>Total Necessary Requests</t>
  </si>
  <si>
    <t>Total Expansion Requests</t>
  </si>
  <si>
    <t>Overall Requests including Facilities and ETS request</t>
  </si>
  <si>
    <r>
      <t xml:space="preserve">RESOURCE REQUEST LIST Spring 2019   </t>
    </r>
    <r>
      <rPr>
        <b/>
        <u val="single"/>
        <sz val="11"/>
        <color indexed="8"/>
        <rFont val="Times New Roman"/>
        <family val="1"/>
      </rPr>
      <t>Department/Division:            Division of Business, Computer Science and Applied Technologies           Name of Point of Contact:</t>
    </r>
    <r>
      <rPr>
        <u val="single"/>
        <sz val="11"/>
        <color indexed="8"/>
        <rFont val="Times New Roman"/>
        <family val="1"/>
      </rPr>
      <t xml:space="preserve"> _</t>
    </r>
    <r>
      <rPr>
        <b/>
        <u val="single"/>
        <sz val="11"/>
        <color indexed="8"/>
        <rFont val="Times New Roman"/>
        <family val="1"/>
      </rPr>
      <t>Moaty Fayek</t>
    </r>
    <r>
      <rPr>
        <u val="single"/>
        <sz val="11"/>
        <color indexed="8"/>
        <rFont val="Times New Roman"/>
        <family val="1"/>
      </rPr>
      <t>____________</t>
    </r>
  </si>
  <si>
    <t>Y</t>
  </si>
  <si>
    <t>Departmental Accounts (SurveryMonkey, etc.)</t>
  </si>
  <si>
    <t>As per Mary, disregard as lab will do refresh next year</t>
  </si>
  <si>
    <t>for faculty or student use?</t>
  </si>
  <si>
    <t>ETS request</t>
  </si>
  <si>
    <t>for faculty use, not students</t>
  </si>
  <si>
    <t>Unsure if this applies to SWF or not</t>
  </si>
  <si>
    <t>Minimum wage increase to $13/hr and will go through SSC</t>
  </si>
  <si>
    <t>Privacy Shields</t>
  </si>
  <si>
    <t>Delete already purchased</t>
  </si>
  <si>
    <t>Instructional in class assistance  / CNC</t>
  </si>
  <si>
    <t>Can also apply for SRPC funds through Offce of ProDev</t>
  </si>
  <si>
    <t>Includes benefits; Can also apply for SRPC funds through Offce of ProDev</t>
  </si>
  <si>
    <t>Instructional equipment + tools as needed</t>
  </si>
  <si>
    <t>Enter Justification</t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</si>
  <si>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</si>
  <si>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</si>
  <si>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Tax
9.00%</t>
  </si>
  <si>
    <r>
      <rPr>
        <b/>
        <u val="single"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 val="single"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</si>
  <si>
    <t>Equipment</t>
  </si>
  <si>
    <t>Facility</t>
  </si>
  <si>
    <t>Needed</t>
  </si>
  <si>
    <t>Equip</t>
  </si>
  <si>
    <t xml:space="preserve">Large mats </t>
  </si>
  <si>
    <t>Shuttlecocks (HL PT-60, one case )</t>
  </si>
  <si>
    <t>Black Knight - Knight Trainer Pro shuttlecock training machine</t>
  </si>
  <si>
    <t>Knigth Trainer Pro shuttlecock carousel</t>
  </si>
  <si>
    <t>inc</t>
  </si>
  <si>
    <t xml:space="preserve">21 dozen nylon shuttlecocks TruFlight 4000 – one time package price per Knight Trainer Pro (indicate colour: orange) </t>
  </si>
  <si>
    <t>Area</t>
  </si>
  <si>
    <t>Aquatics</t>
  </si>
  <si>
    <t>Badmin</t>
  </si>
  <si>
    <t>Crit</t>
  </si>
  <si>
    <t>Game Baseballs</t>
  </si>
  <si>
    <t>1 Year</t>
  </si>
  <si>
    <t xml:space="preserve">30 </t>
  </si>
  <si>
    <t>Practice Baseballs</t>
  </si>
  <si>
    <t>60</t>
  </si>
  <si>
    <t>Batting Cage Net</t>
  </si>
  <si>
    <t>Safety</t>
  </si>
  <si>
    <t>2 Years</t>
  </si>
  <si>
    <t>Desire</t>
  </si>
  <si>
    <t>Weighted Baseballs</t>
  </si>
  <si>
    <t>Catchers Gear</t>
  </si>
  <si>
    <t>1 Years</t>
  </si>
  <si>
    <t>Medicine Balls</t>
  </si>
  <si>
    <t>Ball Buckets</t>
  </si>
  <si>
    <t>New Bases and Cart</t>
  </si>
  <si>
    <t>Hammer Cage Repair</t>
  </si>
  <si>
    <t>Hammer Cage Net</t>
  </si>
  <si>
    <t>Discus Cage Net</t>
  </si>
  <si>
    <t>Starting Blocks</t>
  </si>
  <si>
    <t>Required for Sport</t>
  </si>
  <si>
    <t>Hammers</t>
  </si>
  <si>
    <t>Hammer Wires</t>
  </si>
  <si>
    <t>Javelins</t>
  </si>
  <si>
    <t xml:space="preserve">Discus  </t>
  </si>
  <si>
    <t>Shot Puts</t>
  </si>
  <si>
    <t>Dynamic Trainers</t>
  </si>
  <si>
    <t>NO</t>
  </si>
  <si>
    <t>2 Yrs</t>
  </si>
  <si>
    <t>WILSON LEATHER SOLUTION BASKETBALLS</t>
  </si>
  <si>
    <t>BASKETBALL TRAINING TOOLS</t>
  </si>
  <si>
    <t>Bask M</t>
  </si>
  <si>
    <t>Wilson Evolution Basketballs</t>
  </si>
  <si>
    <t>Nike Fundamental Speed Jump ropes</t>
  </si>
  <si>
    <t>SKLZ Dribble Stick</t>
  </si>
  <si>
    <t>Bask W</t>
  </si>
  <si>
    <t>Requred to Play Games</t>
  </si>
  <si>
    <t>1/2 round agility bags</t>
  </si>
  <si>
    <t xml:space="preserve">Requred for Football Class </t>
  </si>
  <si>
    <t>Footballs</t>
  </si>
  <si>
    <t>Mouth Pieces</t>
  </si>
  <si>
    <t>Knee Pads</t>
  </si>
  <si>
    <t>Intergrated Girdles</t>
  </si>
  <si>
    <t>Football</t>
  </si>
  <si>
    <t>Wilson Soccer Balls (Official ball for CCCAA)</t>
  </si>
  <si>
    <t>Nike Training Bibs (Training Equipment)</t>
  </si>
  <si>
    <t>Corner Flags (Custom with DA logo)</t>
  </si>
  <si>
    <t>Nike Team Ball Bag</t>
  </si>
  <si>
    <t>Kwik Goal Flat Round Markers</t>
  </si>
  <si>
    <t>Kwik Goal Flat Rectangle Markers</t>
  </si>
  <si>
    <t>Kwik Goal Flat Corner Markers</t>
  </si>
  <si>
    <t>Kwik Goal Cones</t>
  </si>
  <si>
    <t>Kwik Goal Mini Cones</t>
  </si>
  <si>
    <t>Cross/Track</t>
  </si>
  <si>
    <t>Soccer M</t>
  </si>
  <si>
    <t>equipment</t>
  </si>
  <si>
    <t>Soccer nets for large, medium and small goals</t>
  </si>
  <si>
    <t>1-2 years</t>
  </si>
  <si>
    <t>Soccer tactics portable white board</t>
  </si>
  <si>
    <t>Soccer balls- wilson or whatever brand is required by the CCCAA</t>
  </si>
  <si>
    <t>Soccer W</t>
  </si>
  <si>
    <t xml:space="preserve">Molten IV58L Volleyballs </t>
  </si>
  <si>
    <t>1 year</t>
  </si>
  <si>
    <t>Volleyball</t>
  </si>
  <si>
    <t>Bats</t>
  </si>
  <si>
    <t>Diamond Game balls</t>
  </si>
  <si>
    <t>Catchers gear</t>
  </si>
  <si>
    <t>Wiffle balls</t>
  </si>
  <si>
    <t>Pocket radar detector</t>
  </si>
  <si>
    <t>Batting Tee</t>
  </si>
  <si>
    <t>machine balls</t>
  </si>
  <si>
    <t>Area  Program</t>
  </si>
  <si>
    <t xml:space="preserve">Area             Program                  </t>
  </si>
  <si>
    <t>Baseball</t>
  </si>
  <si>
    <t>Softball</t>
  </si>
  <si>
    <r>
      <t xml:space="preserve">RESOURCE REQUEST LIST 2019-20   </t>
    </r>
    <r>
      <rPr>
        <b/>
        <u val="single"/>
        <sz val="9"/>
        <color indexed="8"/>
        <rFont val="Times New Roman"/>
        <family val="1"/>
      </rPr>
      <t>Department/Division: Kinesiology</t>
    </r>
    <r>
      <rPr>
        <b/>
        <sz val="9"/>
        <color indexed="8"/>
        <rFont val="Times New Roman"/>
        <family val="1"/>
      </rPr>
      <t xml:space="preserve">      </t>
    </r>
    <r>
      <rPr>
        <b/>
        <u val="single"/>
        <sz val="9"/>
        <color indexed="8"/>
        <rFont val="Times New Roman"/>
        <family val="1"/>
      </rPr>
      <t>Name of Point of Contact: Rachel Catuiza, Arden Kragalott, Eric Mendoza</t>
    </r>
  </si>
  <si>
    <t>KNES</t>
  </si>
  <si>
    <t>Yoga</t>
  </si>
  <si>
    <t>Yoga Straps</t>
  </si>
  <si>
    <t>Cycling</t>
  </si>
  <si>
    <t>Spin Bikes</t>
  </si>
  <si>
    <t>Assault Air Bikes</t>
  </si>
  <si>
    <t>Yoga Mats</t>
  </si>
  <si>
    <t>Tennis</t>
  </si>
  <si>
    <t>Class Instruction</t>
  </si>
  <si>
    <t>Tennis Balls (3/can) Penn Extra Duty</t>
  </si>
  <si>
    <t>Tennis Tubes (Gamma)</t>
  </si>
  <si>
    <t>Pro Laser Power Racks (Wilder) w/Platform</t>
  </si>
  <si>
    <t>Pro Laser Double Half Racks (Wilder) w/Platform</t>
  </si>
  <si>
    <t>Fitness</t>
  </si>
  <si>
    <t>Olympic Texas Power Bar (Troy)</t>
  </si>
  <si>
    <t>Urethane Olympic Grip Plates (Troy)</t>
  </si>
  <si>
    <t>Elite Adjustable Bench (Wilder)</t>
  </si>
  <si>
    <t>Leg Press Hack Squat Combo (Wilder)</t>
  </si>
  <si>
    <t>4-Way Multi-Gym (Wilder)</t>
  </si>
  <si>
    <t>12-Sided Rubber Encased Dumbbell (Troy)</t>
  </si>
  <si>
    <t>3-Tier Dumbbell Rack w/Saddles (Troy)</t>
  </si>
  <si>
    <t>MyZone Hear Rate Monitors</t>
  </si>
  <si>
    <t>Trideer Inflated Stability Wobble Cushion</t>
  </si>
  <si>
    <t>W Soccer</t>
  </si>
  <si>
    <t>Soccer Passing Training Arcs</t>
  </si>
  <si>
    <t>TocBall</t>
  </si>
  <si>
    <r>
      <rPr>
        <b/>
        <u val="single"/>
        <sz val="12"/>
        <color indexed="8"/>
        <rFont val="Calibri"/>
        <family val="0"/>
      </rPr>
      <t>Department/Division: Kinesiology</t>
    </r>
    <r>
      <rPr>
        <b/>
        <sz val="12"/>
        <color indexed="8"/>
        <rFont val="Calibri"/>
        <family val="2"/>
      </rPr>
      <t xml:space="preserve">      </t>
    </r>
    <r>
      <rPr>
        <b/>
        <u val="single"/>
        <sz val="12"/>
        <color indexed="8"/>
        <rFont val="Calibri"/>
        <family val="0"/>
      </rPr>
      <t>(SAME LIST AS ATHLETICS)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</si>
  <si>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t>INSTRUCTIONAL EQUIPMENT LIST Spring '19  (SAME LIST AS ATHLETICS)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</si>
  <si>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</t>
    </r>
    <r>
      <rPr>
        <b/>
        <u val="single"/>
        <sz val="10"/>
        <color indexed="8"/>
        <rFont val="Calibri"/>
        <family val="2"/>
      </rPr>
      <t>Department/Division: Kinesiology</t>
    </r>
    <r>
      <rPr>
        <b/>
        <sz val="10"/>
        <color indexed="8"/>
        <rFont val="Calibri"/>
        <family val="2"/>
      </rPr>
      <t xml:space="preserve">      </t>
    </r>
    <r>
      <rPr>
        <b/>
        <u val="single"/>
        <sz val="10"/>
        <color indexed="8"/>
        <rFont val="Calibri"/>
        <family val="2"/>
      </rPr>
      <t xml:space="preserve">(SAME LIST AS ATHLETICS) </t>
    </r>
  </si>
  <si>
    <t xml:space="preserve">(SAME LIST AS ATHLETICS)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</si>
</sst>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  <numFmt numFmtId="175" formatCode="_(&quot;$&quot;* #,##0.0000_);_(&quot;$&quot;* \(#,##0.0000\);_(&quot;$&quot;* &quot;-&quot;????_);_(@_)"/>
    <numFmt numFmtId="176" formatCode="&quot; &quot;&quot;$&quot;* #,##0.00&quot; &quot;;&quot;-&quot;&quot;$&quot;* #,##0.00&quot; &quot;;&quot; &quot;&quot;$&quot;* &quot;-&quot;??&quot; &quot;"/>
    <numFmt numFmtId="177" formatCode="_-&quot;$&quot;* #,##0.00_-;_-&quot;$&quot;* \(#,##0.00\)_-;_-&quot;$&quot;* &quot;-&quot;??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0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trike/>
      <sz val="9"/>
      <name val="Times New Roman"/>
      <family val="1"/>
    </font>
    <font>
      <sz val="12"/>
      <color indexed="8"/>
      <name val="Verdana"/>
      <family val="2"/>
    </font>
    <font>
      <b/>
      <u val="single"/>
      <sz val="12"/>
      <color indexed="8"/>
      <name val="Calibri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23"/>
      <name val="Calibri"/>
      <family val="2"/>
    </font>
    <font>
      <u val="single"/>
      <sz val="11.75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.75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trike/>
      <sz val="9"/>
      <color indexed="8"/>
      <name val="Times New Roman"/>
      <family val="1"/>
    </font>
    <font>
      <strike/>
      <sz val="12"/>
      <color indexed="8"/>
      <name val="Times New Roman"/>
      <family val="1"/>
    </font>
    <font>
      <strike/>
      <sz val="10"/>
      <color indexed="8"/>
      <name val="Times New Roman"/>
      <family val="1"/>
    </font>
    <font>
      <b/>
      <strike/>
      <sz val="11"/>
      <color indexed="8"/>
      <name val="Times New Roman"/>
      <family val="1"/>
    </font>
    <font>
      <strike/>
      <sz val="12"/>
      <color indexed="8"/>
      <name val="Calibri"/>
      <family val="2"/>
    </font>
    <font>
      <b/>
      <strike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72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i/>
      <sz val="12"/>
      <color rgb="FF7F7F7F"/>
      <name val="Calibri"/>
      <family val="2"/>
    </font>
    <font>
      <u val="single"/>
      <sz val="11.75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75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strike/>
      <sz val="9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2"/>
      <color theme="1"/>
      <name val="Calibri"/>
      <family val="2"/>
    </font>
    <font>
      <b/>
      <strike/>
      <sz val="9"/>
      <color theme="1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7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20" fillId="0" borderId="0" applyNumberFormat="0" applyFill="0" applyBorder="0" applyProtection="0">
      <alignment vertical="top" wrapText="1"/>
    </xf>
    <xf numFmtId="0" fontId="20" fillId="0" borderId="0" applyNumberFormat="0" applyFill="0" applyBorder="0" applyProtection="0">
      <alignment vertical="top" wrapText="1"/>
    </xf>
    <xf numFmtId="0" fontId="61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53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76" fillId="0" borderId="0" xfId="0" applyFont="1" applyAlignment="1">
      <alignment horizontal="center"/>
    </xf>
    <xf numFmtId="0" fontId="76" fillId="0" borderId="10" xfId="0" applyFont="1" applyBorder="1" applyAlignment="1">
      <alignment horizontal="left" wrapText="1"/>
    </xf>
    <xf numFmtId="0" fontId="76" fillId="0" borderId="0" xfId="0" applyFont="1" applyAlignment="1">
      <alignment horizontal="left" wrapText="1"/>
    </xf>
    <xf numFmtId="0" fontId="78" fillId="33" borderId="11" xfId="0" applyFont="1" applyFill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79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6" fillId="0" borderId="14" xfId="0" applyFont="1" applyBorder="1" applyAlignment="1">
      <alignment/>
    </xf>
    <xf numFmtId="0" fontId="78" fillId="0" borderId="15" xfId="0" applyFont="1" applyBorder="1" applyAlignment="1">
      <alignment horizontal="center" vertical="center" wrapText="1"/>
    </xf>
    <xf numFmtId="170" fontId="80" fillId="0" borderId="16" xfId="0" applyNumberFormat="1" applyFont="1" applyBorder="1" applyAlignment="1">
      <alignment vertical="center"/>
    </xf>
    <xf numFmtId="0" fontId="79" fillId="0" borderId="11" xfId="0" applyFont="1" applyBorder="1" applyAlignment="1">
      <alignment vertical="center" wrapText="1"/>
    </xf>
    <xf numFmtId="170" fontId="79" fillId="0" borderId="11" xfId="44" applyFont="1" applyBorder="1" applyAlignment="1">
      <alignment vertical="center"/>
    </xf>
    <xf numFmtId="170" fontId="78" fillId="0" borderId="17" xfId="44" applyFont="1" applyBorder="1" applyAlignment="1">
      <alignment horizontal="center" vertical="center" wrapText="1"/>
    </xf>
    <xf numFmtId="170" fontId="79" fillId="0" borderId="18" xfId="0" applyNumberFormat="1" applyFont="1" applyBorder="1" applyAlignment="1">
      <alignment vertical="center"/>
    </xf>
    <xf numFmtId="0" fontId="78" fillId="0" borderId="11" xfId="0" applyFont="1" applyBorder="1" applyAlignment="1">
      <alignment horizontal="center" vertical="center" wrapText="1"/>
    </xf>
    <xf numFmtId="170" fontId="78" fillId="0" borderId="11" xfId="44" applyFont="1" applyBorder="1" applyAlignment="1">
      <alignment horizontal="center" vertical="center"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0" borderId="11" xfId="0" applyFont="1" applyBorder="1" applyAlignment="1">
      <alignment vertical="center" wrapText="1"/>
    </xf>
    <xf numFmtId="170" fontId="78" fillId="0" borderId="11" xfId="44" applyFont="1" applyBorder="1" applyAlignment="1">
      <alignment vertical="center"/>
    </xf>
    <xf numFmtId="170" fontId="78" fillId="34" borderId="11" xfId="44" applyFont="1" applyFill="1" applyBorder="1" applyAlignment="1">
      <alignment vertical="center"/>
    </xf>
    <xf numFmtId="0" fontId="78" fillId="34" borderId="11" xfId="0" applyFont="1" applyFill="1" applyBorder="1" applyAlignment="1">
      <alignment vertical="center" wrapText="1"/>
    </xf>
    <xf numFmtId="0" fontId="78" fillId="34" borderId="11" xfId="0" applyFont="1" applyFill="1" applyBorder="1" applyAlignment="1">
      <alignment vertical="center"/>
    </xf>
    <xf numFmtId="0" fontId="78" fillId="34" borderId="11" xfId="0" applyFont="1" applyFill="1" applyBorder="1" applyAlignment="1">
      <alignment horizontal="center" vertical="center"/>
    </xf>
    <xf numFmtId="174" fontId="78" fillId="0" borderId="11" xfId="0" applyNumberFormat="1" applyFont="1" applyBorder="1" applyAlignment="1">
      <alignment horizontal="center" vertical="center" wrapText="1"/>
    </xf>
    <xf numFmtId="174" fontId="78" fillId="0" borderId="11" xfId="0" applyNumberFormat="1" applyFont="1" applyBorder="1" applyAlignment="1">
      <alignment vertical="center"/>
    </xf>
    <xf numFmtId="174" fontId="81" fillId="0" borderId="11" xfId="0" applyNumberFormat="1" applyFont="1" applyBorder="1" applyAlignment="1">
      <alignment vertical="center"/>
    </xf>
    <xf numFmtId="0" fontId="78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vertical="center"/>
    </xf>
    <xf numFmtId="0" fontId="78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left" vertical="center" wrapText="1"/>
    </xf>
    <xf numFmtId="170" fontId="81" fillId="0" borderId="11" xfId="0" applyNumberFormat="1" applyFont="1" applyBorder="1" applyAlignment="1">
      <alignment vertical="center"/>
    </xf>
    <xf numFmtId="0" fontId="81" fillId="0" borderId="11" xfId="0" applyFont="1" applyBorder="1" applyAlignment="1">
      <alignment vertical="center" wrapText="1"/>
    </xf>
    <xf numFmtId="170" fontId="78" fillId="0" borderId="11" xfId="44" applyFont="1" applyBorder="1" applyAlignment="1">
      <alignment vertical="center" wrapText="1"/>
    </xf>
    <xf numFmtId="165" fontId="78" fillId="0" borderId="11" xfId="44" applyNumberFormat="1" applyFont="1" applyBorder="1" applyAlignment="1">
      <alignment vertical="center"/>
    </xf>
    <xf numFmtId="0" fontId="81" fillId="33" borderId="11" xfId="0" applyFont="1" applyFill="1" applyBorder="1" applyAlignment="1">
      <alignment horizontal="center" vertical="center" wrapText="1"/>
    </xf>
    <xf numFmtId="165" fontId="78" fillId="0" borderId="11" xfId="44" applyNumberFormat="1" applyFont="1" applyBorder="1" applyAlignment="1">
      <alignment vertical="center" wrapText="1"/>
    </xf>
    <xf numFmtId="170" fontId="78" fillId="0" borderId="11" xfId="44" applyFont="1" applyBorder="1" applyAlignment="1">
      <alignment horizontal="center" vertical="center" wrapText="1"/>
    </xf>
    <xf numFmtId="170" fontId="78" fillId="0" borderId="11" xfId="0" applyNumberFormat="1" applyFont="1" applyBorder="1" applyAlignment="1">
      <alignment vertical="center"/>
    </xf>
    <xf numFmtId="170" fontId="78" fillId="34" borderId="11" xfId="44" applyFont="1" applyFill="1" applyBorder="1" applyAlignment="1">
      <alignment horizontal="center" vertical="center" wrapText="1"/>
    </xf>
    <xf numFmtId="170" fontId="81" fillId="34" borderId="11" xfId="0" applyNumberFormat="1" applyFont="1" applyFill="1" applyBorder="1" applyAlignment="1">
      <alignment vertical="center"/>
    </xf>
    <xf numFmtId="170" fontId="78" fillId="34" borderId="11" xfId="0" applyNumberFormat="1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Alignment="1">
      <alignment horizontal="center" vertical="center"/>
    </xf>
    <xf numFmtId="170" fontId="83" fillId="0" borderId="19" xfId="44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wrapText="1"/>
    </xf>
    <xf numFmtId="0" fontId="84" fillId="0" borderId="21" xfId="0" applyFont="1" applyBorder="1" applyAlignment="1">
      <alignment vertical="center"/>
    </xf>
    <xf numFmtId="0" fontId="79" fillId="0" borderId="21" xfId="0" applyFont="1" applyBorder="1" applyAlignment="1">
      <alignment vertical="center" wrapText="1"/>
    </xf>
    <xf numFmtId="0" fontId="79" fillId="0" borderId="21" xfId="0" applyFont="1" applyBorder="1" applyAlignment="1">
      <alignment vertical="center"/>
    </xf>
    <xf numFmtId="0" fontId="79" fillId="0" borderId="21" xfId="0" applyFont="1" applyBorder="1" applyAlignment="1">
      <alignment horizontal="center" vertical="center"/>
    </xf>
    <xf numFmtId="170" fontId="79" fillId="0" borderId="21" xfId="44" applyFont="1" applyBorder="1" applyAlignment="1">
      <alignment vertical="center"/>
    </xf>
    <xf numFmtId="170" fontId="78" fillId="0" borderId="21" xfId="44" applyFont="1" applyBorder="1" applyAlignment="1">
      <alignment horizontal="center" vertical="center" wrapText="1"/>
    </xf>
    <xf numFmtId="170" fontId="79" fillId="0" borderId="22" xfId="0" applyNumberFormat="1" applyFont="1" applyBorder="1" applyAlignment="1">
      <alignment vertical="center"/>
    </xf>
    <xf numFmtId="170" fontId="80" fillId="0" borderId="23" xfId="0" applyNumberFormat="1" applyFont="1" applyBorder="1" applyAlignment="1">
      <alignment vertical="center"/>
    </xf>
    <xf numFmtId="0" fontId="79" fillId="33" borderId="24" xfId="0" applyFont="1" applyFill="1" applyBorder="1" applyAlignment="1">
      <alignment horizontal="center" vertical="center"/>
    </xf>
    <xf numFmtId="0" fontId="84" fillId="0" borderId="11" xfId="0" applyFont="1" applyBorder="1" applyAlignment="1">
      <alignment vertical="center"/>
    </xf>
    <xf numFmtId="0" fontId="79" fillId="0" borderId="11" xfId="0" applyFont="1" applyBorder="1" applyAlignment="1">
      <alignment vertical="center"/>
    </xf>
    <xf numFmtId="0" fontId="79" fillId="0" borderId="11" xfId="0" applyFont="1" applyBorder="1" applyAlignment="1">
      <alignment horizontal="center" vertical="center"/>
    </xf>
    <xf numFmtId="44" fontId="79" fillId="0" borderId="11" xfId="0" applyNumberFormat="1" applyFont="1" applyBorder="1" applyAlignment="1">
      <alignment vertical="center"/>
    </xf>
    <xf numFmtId="170" fontId="85" fillId="35" borderId="25" xfId="0" applyNumberFormat="1" applyFont="1" applyFill="1" applyBorder="1" applyAlignment="1">
      <alignment vertical="center"/>
    </xf>
    <xf numFmtId="0" fontId="85" fillId="33" borderId="24" xfId="0" applyFont="1" applyFill="1" applyBorder="1" applyAlignment="1">
      <alignment horizontal="center" vertical="center"/>
    </xf>
    <xf numFmtId="0" fontId="85" fillId="33" borderId="11" xfId="0" applyFont="1" applyFill="1" applyBorder="1" applyAlignment="1">
      <alignment horizontal="center" vertical="center"/>
    </xf>
    <xf numFmtId="0" fontId="85" fillId="0" borderId="0" xfId="0" applyFont="1" applyAlignment="1">
      <alignment vertical="center"/>
    </xf>
    <xf numFmtId="170" fontId="79" fillId="0" borderId="26" xfId="0" applyNumberFormat="1" applyFont="1" applyBorder="1" applyAlignment="1">
      <alignment vertical="center"/>
    </xf>
    <xf numFmtId="0" fontId="81" fillId="10" borderId="11" xfId="0" applyFont="1" applyFill="1" applyBorder="1" applyAlignment="1">
      <alignment horizontal="center" vertical="center" wrapText="1"/>
    </xf>
    <xf numFmtId="0" fontId="16" fillId="10" borderId="11" xfId="0" applyFont="1" applyFill="1" applyBorder="1" applyAlignment="1">
      <alignment horizontal="center" vertical="center" wrapText="1"/>
    </xf>
    <xf numFmtId="0" fontId="9" fillId="10" borderId="11" xfId="0" applyFont="1" applyFill="1" applyBorder="1" applyAlignment="1">
      <alignment horizontal="center" vertical="center" wrapText="1"/>
    </xf>
    <xf numFmtId="170" fontId="81" fillId="10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horizontal="center" vertical="center" wrapText="1"/>
    </xf>
    <xf numFmtId="174" fontId="81" fillId="7" borderId="11" xfId="0" applyNumberFormat="1" applyFont="1" applyFill="1" applyBorder="1" applyAlignment="1">
      <alignment vertical="center"/>
    </xf>
    <xf numFmtId="0" fontId="81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vertical="center" wrapText="1"/>
    </xf>
    <xf numFmtId="0" fontId="78" fillId="0" borderId="11" xfId="0" applyFont="1" applyFill="1" applyBorder="1" applyAlignment="1">
      <alignment vertical="center"/>
    </xf>
    <xf numFmtId="170" fontId="78" fillId="0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vertical="center" wrapText="1"/>
    </xf>
    <xf numFmtId="0" fontId="81" fillId="7" borderId="11" xfId="0" applyFont="1" applyFill="1" applyBorder="1" applyAlignment="1">
      <alignment vertical="center"/>
    </xf>
    <xf numFmtId="170" fontId="81" fillId="7" borderId="11" xfId="44" applyFont="1" applyFill="1" applyBorder="1" applyAlignment="1">
      <alignment vertical="center"/>
    </xf>
    <xf numFmtId="0" fontId="81" fillId="7" borderId="11" xfId="0" applyFont="1" applyFill="1" applyBorder="1" applyAlignment="1">
      <alignment horizontal="center" vertical="center"/>
    </xf>
    <xf numFmtId="0" fontId="81" fillId="0" borderId="1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8" fillId="33" borderId="18" xfId="0" applyFont="1" applyFill="1" applyBorder="1" applyAlignment="1">
      <alignment horizontal="center" vertical="center" wrapText="1"/>
    </xf>
    <xf numFmtId="0" fontId="85" fillId="33" borderId="18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vertical="center" wrapText="1"/>
    </xf>
    <xf numFmtId="0" fontId="83" fillId="0" borderId="11" xfId="0" applyFont="1" applyBorder="1" applyAlignment="1">
      <alignment vertical="center" wrapText="1"/>
    </xf>
    <xf numFmtId="0" fontId="81" fillId="33" borderId="18" xfId="0" applyFont="1" applyFill="1" applyBorder="1" applyAlignment="1">
      <alignment horizontal="center" vertical="center" wrapText="1"/>
    </xf>
    <xf numFmtId="44" fontId="83" fillId="0" borderId="11" xfId="0" applyNumberFormat="1" applyFont="1" applyBorder="1" applyAlignment="1">
      <alignment vertical="center" wrapText="1"/>
    </xf>
    <xf numFmtId="0" fontId="78" fillId="36" borderId="11" xfId="0" applyFont="1" applyFill="1" applyBorder="1" applyAlignment="1">
      <alignment vertical="center" wrapText="1"/>
    </xf>
    <xf numFmtId="0" fontId="78" fillId="33" borderId="18" xfId="0" applyFont="1" applyFill="1" applyBorder="1" applyAlignment="1">
      <alignment horizontal="center" vertical="center"/>
    </xf>
    <xf numFmtId="170" fontId="76" fillId="33" borderId="11" xfId="0" applyNumberFormat="1" applyFont="1" applyFill="1" applyBorder="1" applyAlignment="1">
      <alignment horizontal="center" vertical="center"/>
    </xf>
    <xf numFmtId="44" fontId="78" fillId="33" borderId="11" xfId="0" applyNumberFormat="1" applyFont="1" applyFill="1" applyBorder="1" applyAlignment="1">
      <alignment horizontal="center" vertical="center"/>
    </xf>
    <xf numFmtId="170" fontId="86" fillId="33" borderId="11" xfId="0" applyNumberFormat="1" applyFont="1" applyFill="1" applyBorder="1" applyAlignment="1">
      <alignment horizontal="center" vertical="center"/>
    </xf>
    <xf numFmtId="44" fontId="81" fillId="33" borderId="11" xfId="0" applyNumberFormat="1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center" wrapText="1"/>
    </xf>
    <xf numFmtId="0" fontId="82" fillId="37" borderId="24" xfId="0" applyFont="1" applyFill="1" applyBorder="1" applyAlignment="1">
      <alignment horizontal="center" vertical="center" wrapText="1"/>
    </xf>
    <xf numFmtId="0" fontId="82" fillId="37" borderId="27" xfId="0" applyFont="1" applyFill="1" applyBorder="1" applyAlignment="1">
      <alignment horizontal="center" vertical="center"/>
    </xf>
    <xf numFmtId="0" fontId="82" fillId="37" borderId="11" xfId="0" applyFont="1" applyFill="1" applyBorder="1" applyAlignment="1">
      <alignment horizontal="center" vertical="center"/>
    </xf>
    <xf numFmtId="0" fontId="82" fillId="37" borderId="24" xfId="0" applyFont="1" applyFill="1" applyBorder="1" applyAlignment="1">
      <alignment horizontal="center" vertical="center"/>
    </xf>
    <xf numFmtId="0" fontId="79" fillId="33" borderId="18" xfId="0" applyFont="1" applyFill="1" applyBorder="1" applyAlignment="1">
      <alignment horizontal="center" vertical="center"/>
    </xf>
    <xf numFmtId="0" fontId="87" fillId="0" borderId="20" xfId="0" applyFont="1" applyBorder="1" applyAlignment="1">
      <alignment horizontal="center" vertical="center" wrapText="1"/>
    </xf>
    <xf numFmtId="0" fontId="88" fillId="0" borderId="21" xfId="0" applyFont="1" applyBorder="1" applyAlignment="1">
      <alignment vertical="center"/>
    </xf>
    <xf numFmtId="0" fontId="89" fillId="0" borderId="21" xfId="0" applyFont="1" applyBorder="1" applyAlignment="1">
      <alignment vertical="center" wrapText="1"/>
    </xf>
    <xf numFmtId="0" fontId="89" fillId="0" borderId="21" xfId="0" applyFont="1" applyBorder="1" applyAlignment="1">
      <alignment vertical="center"/>
    </xf>
    <xf numFmtId="0" fontId="89" fillId="0" borderId="21" xfId="0" applyFont="1" applyBorder="1" applyAlignment="1">
      <alignment horizontal="center" vertical="center"/>
    </xf>
    <xf numFmtId="170" fontId="89" fillId="0" borderId="21" xfId="44" applyFont="1" applyBorder="1" applyAlignment="1">
      <alignment vertical="center"/>
    </xf>
    <xf numFmtId="170" fontId="87" fillId="0" borderId="21" xfId="44" applyFont="1" applyBorder="1" applyAlignment="1">
      <alignment horizontal="center" vertical="center" wrapText="1"/>
    </xf>
    <xf numFmtId="170" fontId="89" fillId="0" borderId="22" xfId="0" applyNumberFormat="1" applyFont="1" applyBorder="1" applyAlignment="1">
      <alignment vertical="center"/>
    </xf>
    <xf numFmtId="170" fontId="90" fillId="0" borderId="23" xfId="0" applyNumberFormat="1" applyFont="1" applyBorder="1" applyAlignment="1">
      <alignment vertical="center"/>
    </xf>
    <xf numFmtId="0" fontId="89" fillId="33" borderId="24" xfId="0" applyFont="1" applyFill="1" applyBorder="1" applyAlignment="1">
      <alignment horizontal="center" vertical="center"/>
    </xf>
    <xf numFmtId="0" fontId="89" fillId="33" borderId="11" xfId="0" applyFont="1" applyFill="1" applyBorder="1" applyAlignment="1">
      <alignment horizontal="center" vertical="center"/>
    </xf>
    <xf numFmtId="0" fontId="89" fillId="33" borderId="18" xfId="0" applyFont="1" applyFill="1" applyBorder="1" applyAlignment="1">
      <alignment horizontal="center" vertical="center"/>
    </xf>
    <xf numFmtId="0" fontId="89" fillId="0" borderId="11" xfId="0" applyFont="1" applyBorder="1" applyAlignment="1">
      <alignment vertical="center" wrapText="1"/>
    </xf>
    <xf numFmtId="0" fontId="91" fillId="0" borderId="0" xfId="0" applyFont="1" applyAlignment="1">
      <alignment vertical="center"/>
    </xf>
    <xf numFmtId="0" fontId="87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vertical="center" wrapText="1"/>
    </xf>
    <xf numFmtId="0" fontId="87" fillId="0" borderId="11" xfId="0" applyFont="1" applyFill="1" applyBorder="1" applyAlignment="1">
      <alignment horizontal="center" vertical="center"/>
    </xf>
    <xf numFmtId="170" fontId="87" fillId="0" borderId="11" xfId="44" applyFont="1" applyFill="1" applyBorder="1" applyAlignment="1">
      <alignment vertical="center"/>
    </xf>
    <xf numFmtId="170" fontId="87" fillId="0" borderId="11" xfId="44" applyFont="1" applyFill="1" applyBorder="1" applyAlignment="1">
      <alignment horizontal="center" vertical="center" wrapText="1"/>
    </xf>
    <xf numFmtId="170" fontId="92" fillId="0" borderId="11" xfId="0" applyNumberFormat="1" applyFont="1" applyFill="1" applyBorder="1" applyAlignment="1">
      <alignment vertical="center"/>
    </xf>
    <xf numFmtId="0" fontId="87" fillId="0" borderId="18" xfId="0" applyFont="1" applyFill="1" applyBorder="1" applyAlignment="1">
      <alignment horizontal="center" vertical="center"/>
    </xf>
    <xf numFmtId="0" fontId="91" fillId="0" borderId="0" xfId="0" applyFont="1" applyFill="1" applyAlignment="1">
      <alignment vertical="center"/>
    </xf>
    <xf numFmtId="0" fontId="76" fillId="0" borderId="0" xfId="0" applyFont="1" applyBorder="1" applyAlignment="1">
      <alignment horizontal="left" wrapText="1"/>
    </xf>
    <xf numFmtId="0" fontId="93" fillId="0" borderId="11" xfId="0" applyFont="1" applyBorder="1" applyAlignment="1">
      <alignment horizontal="center" vertical="center" wrapText="1"/>
    </xf>
    <xf numFmtId="0" fontId="93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/>
    </xf>
    <xf numFmtId="0" fontId="93" fillId="33" borderId="11" xfId="0" applyFont="1" applyFill="1" applyBorder="1" applyAlignment="1">
      <alignment horizontal="center" vertical="center"/>
    </xf>
    <xf numFmtId="0" fontId="93" fillId="33" borderId="11" xfId="0" applyFont="1" applyFill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/>
    </xf>
    <xf numFmtId="0" fontId="81" fillId="10" borderId="28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 vertical="center" wrapText="1"/>
    </xf>
    <xf numFmtId="0" fontId="16" fillId="10" borderId="28" xfId="0" applyFont="1" applyFill="1" applyBorder="1" applyAlignment="1">
      <alignment horizontal="center" vertical="center" wrapText="1"/>
    </xf>
    <xf numFmtId="170" fontId="81" fillId="10" borderId="11" xfId="44" applyFont="1" applyFill="1" applyBorder="1" applyAlignment="1">
      <alignment horizontal="center" vertical="center" wrapText="1"/>
    </xf>
    <xf numFmtId="170" fontId="76" fillId="0" borderId="0" xfId="44" applyFont="1" applyAlignment="1">
      <alignment horizontal="left" wrapText="1"/>
    </xf>
    <xf numFmtId="170" fontId="76" fillId="0" borderId="0" xfId="44" applyFont="1" applyAlignment="1">
      <alignment/>
    </xf>
    <xf numFmtId="0" fontId="78" fillId="35" borderId="0" xfId="0" applyFont="1" applyFill="1" applyAlignment="1">
      <alignment vertical="center"/>
    </xf>
    <xf numFmtId="0" fontId="76" fillId="0" borderId="0" xfId="0" applyFont="1" applyAlignment="1">
      <alignment horizontal="center"/>
    </xf>
    <xf numFmtId="0" fontId="94" fillId="0" borderId="11" xfId="0" applyFont="1" applyBorder="1" applyAlignment="1">
      <alignment horizontal="center" vertical="center" wrapText="1"/>
    </xf>
    <xf numFmtId="0" fontId="94" fillId="0" borderId="11" xfId="0" applyFont="1" applyBorder="1" applyAlignment="1">
      <alignment horizontal="center" vertical="center"/>
    </xf>
    <xf numFmtId="170" fontId="94" fillId="0" borderId="11" xfId="44" applyFont="1" applyBorder="1" applyAlignment="1">
      <alignment horizontal="center" vertical="center"/>
    </xf>
    <xf numFmtId="0" fontId="94" fillId="0" borderId="11" xfId="44" applyNumberFormat="1" applyFont="1" applyBorder="1" applyAlignment="1">
      <alignment horizontal="center" vertical="center"/>
    </xf>
    <xf numFmtId="170" fontId="94" fillId="0" borderId="11" xfId="44" applyFont="1" applyBorder="1" applyAlignment="1">
      <alignment horizontal="center" vertical="center" wrapText="1"/>
    </xf>
    <xf numFmtId="174" fontId="94" fillId="0" borderId="11" xfId="0" applyNumberFormat="1" applyFont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170" fontId="22" fillId="0" borderId="11" xfId="44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/>
    </xf>
    <xf numFmtId="170" fontId="94" fillId="0" borderId="11" xfId="0" applyNumberFormat="1" applyFont="1" applyBorder="1" applyAlignment="1">
      <alignment horizontal="center" vertical="center"/>
    </xf>
    <xf numFmtId="8" fontId="94" fillId="0" borderId="11" xfId="0" applyNumberFormat="1" applyFont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95" fillId="0" borderId="11" xfId="0" applyFont="1" applyBorder="1" applyAlignment="1">
      <alignment horizontal="center" vertical="center" wrapText="1"/>
    </xf>
    <xf numFmtId="0" fontId="80" fillId="0" borderId="11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96" fillId="0" borderId="11" xfId="0" applyFont="1" applyBorder="1" applyAlignment="1">
      <alignment horizontal="center" vertical="center" wrapText="1"/>
    </xf>
    <xf numFmtId="170" fontId="80" fillId="0" borderId="11" xfId="44" applyFont="1" applyBorder="1" applyAlignment="1">
      <alignment horizontal="center" vertical="center"/>
    </xf>
    <xf numFmtId="170" fontId="80" fillId="0" borderId="11" xfId="0" applyNumberFormat="1" applyFont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 wrapText="1"/>
    </xf>
    <xf numFmtId="170" fontId="94" fillId="0" borderId="11" xfId="44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74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170" fontId="22" fillId="0" borderId="11" xfId="44" applyFont="1" applyFill="1" applyBorder="1" applyAlignment="1">
      <alignment horizontal="center" vertical="center"/>
    </xf>
    <xf numFmtId="177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170" fontId="12" fillId="0" borderId="11" xfId="44" applyFont="1" applyFill="1" applyBorder="1" applyAlignment="1">
      <alignment horizontal="center" vertical="center" wrapText="1"/>
    </xf>
    <xf numFmtId="170" fontId="80" fillId="0" borderId="11" xfId="44" applyFont="1" applyFill="1" applyBorder="1" applyAlignment="1">
      <alignment horizontal="center" vertical="center"/>
    </xf>
    <xf numFmtId="170" fontId="80" fillId="0" borderId="11" xfId="44" applyFont="1" applyBorder="1" applyAlignment="1">
      <alignment horizontal="center" vertical="center" wrapText="1"/>
    </xf>
    <xf numFmtId="3" fontId="94" fillId="0" borderId="11" xfId="44" applyNumberFormat="1" applyFont="1" applyFill="1" applyBorder="1" applyAlignment="1">
      <alignment horizontal="center" vertical="center"/>
    </xf>
    <xf numFmtId="174" fontId="80" fillId="0" borderId="11" xfId="0" applyNumberFormat="1" applyFont="1" applyBorder="1" applyAlignment="1">
      <alignment horizontal="center" vertical="center" wrapText="1"/>
    </xf>
    <xf numFmtId="0" fontId="80" fillId="35" borderId="11" xfId="0" applyFont="1" applyFill="1" applyBorder="1" applyAlignment="1">
      <alignment horizontal="center" vertical="center"/>
    </xf>
    <xf numFmtId="170" fontId="80" fillId="35" borderId="11" xfId="0" applyNumberFormat="1" applyFont="1" applyFill="1" applyBorder="1" applyAlignment="1">
      <alignment horizontal="center" vertical="center"/>
    </xf>
    <xf numFmtId="174" fontId="80" fillId="0" borderId="11" xfId="0" applyNumberFormat="1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44" fontId="80" fillId="0" borderId="11" xfId="0" applyNumberFormat="1" applyFont="1" applyBorder="1" applyAlignment="1">
      <alignment horizontal="center" vertical="center"/>
    </xf>
    <xf numFmtId="0" fontId="84" fillId="0" borderId="0" xfId="0" applyFont="1" applyAlignment="1">
      <alignment/>
    </xf>
    <xf numFmtId="0" fontId="84" fillId="0" borderId="0" xfId="0" applyFont="1" applyAlignment="1">
      <alignment horizontal="center"/>
    </xf>
    <xf numFmtId="0" fontId="85" fillId="10" borderId="28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/>
    </xf>
    <xf numFmtId="170" fontId="94" fillId="0" borderId="11" xfId="0" applyNumberFormat="1" applyFont="1" applyFill="1" applyBorder="1" applyAlignment="1">
      <alignment horizontal="center" vertical="center"/>
    </xf>
    <xf numFmtId="170" fontId="80" fillId="0" borderId="11" xfId="0" applyNumberFormat="1" applyFont="1" applyFill="1" applyBorder="1" applyAlignment="1">
      <alignment horizontal="center" vertical="center"/>
    </xf>
    <xf numFmtId="8" fontId="94" fillId="0" borderId="11" xfId="0" applyNumberFormat="1" applyFont="1" applyFill="1" applyBorder="1" applyAlignment="1">
      <alignment horizontal="center" vertical="center" wrapText="1"/>
    </xf>
    <xf numFmtId="174" fontId="94" fillId="0" borderId="11" xfId="0" applyNumberFormat="1" applyFont="1" applyFill="1" applyBorder="1" applyAlignment="1">
      <alignment horizontal="center" vertical="center"/>
    </xf>
    <xf numFmtId="0" fontId="80" fillId="0" borderId="11" xfId="0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0" fontId="81" fillId="10" borderId="11" xfId="44" applyFont="1" applyFill="1" applyBorder="1" applyAlignment="1">
      <alignment horizontal="center" vertical="center"/>
    </xf>
    <xf numFmtId="170" fontId="94" fillId="34" borderId="11" xfId="44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98" fillId="0" borderId="0" xfId="0" applyFont="1" applyAlignment="1">
      <alignment horizontal="center" vertical="center"/>
    </xf>
    <xf numFmtId="0" fontId="12" fillId="35" borderId="18" xfId="0" applyFont="1" applyFill="1" applyBorder="1" applyAlignment="1">
      <alignment horizontal="center" vertical="center" wrapText="1"/>
    </xf>
    <xf numFmtId="0" fontId="80" fillId="35" borderId="27" xfId="0" applyFont="1" applyFill="1" applyBorder="1" applyAlignment="1">
      <alignment horizontal="center" vertical="center" wrapText="1"/>
    </xf>
    <xf numFmtId="0" fontId="80" fillId="35" borderId="24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left" vertical="center" wrapText="1"/>
    </xf>
    <xf numFmtId="0" fontId="78" fillId="0" borderId="31" xfId="0" applyFont="1" applyBorder="1" applyAlignment="1">
      <alignment horizontal="left" vertical="center" wrapText="1"/>
    </xf>
    <xf numFmtId="0" fontId="99" fillId="35" borderId="11" xfId="0" applyFont="1" applyFill="1" applyBorder="1" applyAlignment="1">
      <alignment horizontal="center" vertical="center" wrapText="1"/>
    </xf>
    <xf numFmtId="0" fontId="85" fillId="38" borderId="11" xfId="0" applyFont="1" applyFill="1" applyBorder="1" applyAlignment="1">
      <alignment horizontal="center" vertical="center" wrapText="1"/>
    </xf>
    <xf numFmtId="0" fontId="85" fillId="38" borderId="18" xfId="0" applyFont="1" applyFill="1" applyBorder="1" applyAlignment="1">
      <alignment horizontal="center" vertical="center" wrapText="1"/>
    </xf>
    <xf numFmtId="0" fontId="81" fillId="33" borderId="28" xfId="0" applyFont="1" applyFill="1" applyBorder="1" applyAlignment="1">
      <alignment horizontal="center" vertical="center"/>
    </xf>
    <xf numFmtId="0" fontId="81" fillId="33" borderId="17" xfId="0" applyFont="1" applyFill="1" applyBorder="1" applyAlignment="1">
      <alignment horizontal="center" vertical="center"/>
    </xf>
    <xf numFmtId="170" fontId="85" fillId="35" borderId="32" xfId="44" applyFont="1" applyFill="1" applyBorder="1" applyAlignment="1">
      <alignment horizontal="right" vertical="center" wrapText="1"/>
    </xf>
    <xf numFmtId="170" fontId="85" fillId="35" borderId="33" xfId="44" applyFont="1" applyFill="1" applyBorder="1" applyAlignment="1">
      <alignment horizontal="right" vertical="center" wrapText="1"/>
    </xf>
    <xf numFmtId="170" fontId="85" fillId="35" borderId="34" xfId="44" applyFont="1" applyFill="1" applyBorder="1" applyAlignment="1">
      <alignment horizontal="right" vertical="center" wrapText="1"/>
    </xf>
    <xf numFmtId="170" fontId="80" fillId="35" borderId="11" xfId="44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9" fillId="35" borderId="18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81" fillId="35" borderId="27" xfId="0" applyFont="1" applyFill="1" applyBorder="1" applyAlignment="1">
      <alignment horizontal="center" vertical="center" wrapText="1"/>
    </xf>
    <xf numFmtId="0" fontId="81" fillId="35" borderId="24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76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86" fillId="0" borderId="27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wrapText="1"/>
    </xf>
    <xf numFmtId="0" fontId="76" fillId="0" borderId="36" xfId="0" applyFont="1" applyBorder="1" applyAlignment="1">
      <alignment horizontal="center" wrapText="1"/>
    </xf>
    <xf numFmtId="0" fontId="7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4" fillId="0" borderId="1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99" fillId="35" borderId="28" xfId="0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zoomScale="110" zoomScaleNormal="110" zoomScalePageLayoutView="0" workbookViewId="0" topLeftCell="B1">
      <pane ySplit="5" topLeftCell="A88" activePane="bottomLeft" state="frozen"/>
      <selection pane="topLeft" activeCell="A1" sqref="A1"/>
      <selection pane="bottomLeft" activeCell="S75" sqref="S75"/>
    </sheetView>
  </sheetViews>
  <sheetFormatPr defaultColWidth="8.875" defaultRowHeight="15.75"/>
  <cols>
    <col min="1" max="1" width="8.875" style="81" customWidth="1"/>
    <col min="2" max="2" width="10.50390625" style="81" customWidth="1"/>
    <col min="3" max="3" width="29.00390625" style="81" customWidth="1"/>
    <col min="4" max="4" width="8.875" style="81" customWidth="1"/>
    <col min="5" max="7" width="8.875" style="93" customWidth="1"/>
    <col min="8" max="8" width="10.00390625" style="81" customWidth="1"/>
    <col min="9" max="9" width="8.875" style="81" customWidth="1"/>
    <col min="10" max="10" width="11.50390625" style="81" customWidth="1"/>
    <col min="11" max="11" width="10.50390625" style="81" customWidth="1"/>
    <col min="12" max="12" width="8.875" style="81" customWidth="1"/>
    <col min="13" max="13" width="14.50390625" style="81" customWidth="1"/>
    <col min="14" max="18" width="8.875" style="81" customWidth="1"/>
    <col min="19" max="19" width="19.00390625" style="91" customWidth="1"/>
    <col min="20" max="16384" width="8.875" style="81" customWidth="1"/>
  </cols>
  <sheetData>
    <row r="1" spans="1:19" ht="33.75" customHeight="1">
      <c r="A1" s="23"/>
      <c r="B1" s="214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4"/>
      <c r="O1" s="24"/>
      <c r="P1" s="24"/>
      <c r="Q1" s="24"/>
      <c r="R1" s="23"/>
      <c r="S1" s="9"/>
    </row>
    <row r="2" spans="1:19" ht="33.75" customHeight="1">
      <c r="A2" s="23"/>
      <c r="B2" s="215" t="s">
        <v>174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7"/>
      <c r="R2" s="23"/>
      <c r="S2" s="9"/>
    </row>
    <row r="3" spans="1:19" ht="33.75" customHeight="1">
      <c r="A3" s="23"/>
      <c r="B3" s="218" t="s">
        <v>150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3"/>
      <c r="S3" s="9"/>
    </row>
    <row r="4" spans="1:19" ht="36.75" customHeight="1">
      <c r="A4" s="220" t="s">
        <v>153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 t="s">
        <v>13</v>
      </c>
      <c r="O4" s="221"/>
      <c r="P4" s="221"/>
      <c r="Q4" s="221"/>
      <c r="R4" s="222"/>
      <c r="S4" s="223" t="s">
        <v>23</v>
      </c>
    </row>
    <row r="5" spans="1:19" ht="78">
      <c r="A5" s="74" t="s">
        <v>24</v>
      </c>
      <c r="B5" s="75" t="s">
        <v>169</v>
      </c>
      <c r="C5" s="76" t="s">
        <v>168</v>
      </c>
      <c r="D5" s="74" t="s">
        <v>16</v>
      </c>
      <c r="E5" s="74" t="s">
        <v>6</v>
      </c>
      <c r="F5" s="74" t="s">
        <v>5</v>
      </c>
      <c r="G5" s="74" t="s">
        <v>7</v>
      </c>
      <c r="H5" s="74" t="s">
        <v>1</v>
      </c>
      <c r="I5" s="74" t="s">
        <v>25</v>
      </c>
      <c r="J5" s="77" t="s">
        <v>17</v>
      </c>
      <c r="K5" s="74" t="s">
        <v>18</v>
      </c>
      <c r="L5" s="74" t="s">
        <v>19</v>
      </c>
      <c r="M5" s="74" t="s">
        <v>3</v>
      </c>
      <c r="N5" s="45" t="s">
        <v>10</v>
      </c>
      <c r="O5" s="45" t="s">
        <v>11</v>
      </c>
      <c r="P5" s="45" t="s">
        <v>21</v>
      </c>
      <c r="Q5" s="45" t="s">
        <v>12</v>
      </c>
      <c r="R5" s="98" t="s">
        <v>22</v>
      </c>
      <c r="S5" s="224"/>
    </row>
    <row r="6" spans="1:19" ht="48" customHeight="1">
      <c r="A6" s="21" t="s">
        <v>62</v>
      </c>
      <c r="B6" s="38" t="s">
        <v>32</v>
      </c>
      <c r="C6" s="40" t="s">
        <v>63</v>
      </c>
      <c r="D6" s="36" t="s">
        <v>64</v>
      </c>
      <c r="E6" s="35" t="s">
        <v>45</v>
      </c>
      <c r="F6" s="35" t="s">
        <v>45</v>
      </c>
      <c r="G6" s="35" t="s">
        <v>65</v>
      </c>
      <c r="H6" s="43" t="s">
        <v>66</v>
      </c>
      <c r="I6" s="21">
        <v>4</v>
      </c>
      <c r="J6" s="44">
        <v>17280</v>
      </c>
      <c r="K6" s="27">
        <v>0</v>
      </c>
      <c r="L6" s="27">
        <v>0</v>
      </c>
      <c r="M6" s="41">
        <f>J6+K6+L6</f>
        <v>17280</v>
      </c>
      <c r="N6" s="8" t="s">
        <v>45</v>
      </c>
      <c r="O6" s="8" t="s">
        <v>45</v>
      </c>
      <c r="P6" s="45" t="s">
        <v>175</v>
      </c>
      <c r="Q6" s="8" t="s">
        <v>175</v>
      </c>
      <c r="R6" s="94" t="s">
        <v>45</v>
      </c>
      <c r="S6" s="26" t="s">
        <v>182</v>
      </c>
    </row>
    <row r="7" spans="1:19" ht="31.5" customHeight="1">
      <c r="A7" s="21" t="s">
        <v>62</v>
      </c>
      <c r="B7" s="38" t="s">
        <v>32</v>
      </c>
      <c r="C7" s="40" t="s">
        <v>68</v>
      </c>
      <c r="D7" s="36" t="s">
        <v>64</v>
      </c>
      <c r="E7" s="35" t="s">
        <v>45</v>
      </c>
      <c r="F7" s="35" t="s">
        <v>45</v>
      </c>
      <c r="G7" s="35" t="s">
        <v>65</v>
      </c>
      <c r="H7" s="43">
        <v>1000</v>
      </c>
      <c r="I7" s="21">
        <v>1</v>
      </c>
      <c r="J7" s="44">
        <v>1000</v>
      </c>
      <c r="K7" s="27"/>
      <c r="L7" s="27"/>
      <c r="M7" s="41">
        <v>1000</v>
      </c>
      <c r="N7" s="8" t="s">
        <v>175</v>
      </c>
      <c r="O7" s="8" t="s">
        <v>45</v>
      </c>
      <c r="P7" s="45" t="s">
        <v>175</v>
      </c>
      <c r="Q7" s="8" t="s">
        <v>175</v>
      </c>
      <c r="R7" s="94" t="s">
        <v>45</v>
      </c>
      <c r="S7" s="26"/>
    </row>
    <row r="8" spans="1:19" ht="31.5" customHeight="1">
      <c r="A8" s="21" t="s">
        <v>62</v>
      </c>
      <c r="B8" s="38" t="s">
        <v>32</v>
      </c>
      <c r="C8" s="40" t="s">
        <v>70</v>
      </c>
      <c r="D8" s="36"/>
      <c r="E8" s="35"/>
      <c r="F8" s="35"/>
      <c r="G8" s="35"/>
      <c r="H8" s="43"/>
      <c r="I8" s="21">
        <v>1</v>
      </c>
      <c r="J8" s="44">
        <v>300</v>
      </c>
      <c r="K8" s="27"/>
      <c r="L8" s="27"/>
      <c r="M8" s="41">
        <v>300</v>
      </c>
      <c r="N8" s="8" t="s">
        <v>175</v>
      </c>
      <c r="O8" s="8" t="s">
        <v>45</v>
      </c>
      <c r="P8" s="45" t="s">
        <v>175</v>
      </c>
      <c r="Q8" s="8" t="s">
        <v>45</v>
      </c>
      <c r="R8" s="94" t="s">
        <v>45</v>
      </c>
      <c r="S8" s="83"/>
    </row>
    <row r="9" spans="1:19" ht="31.5" customHeight="1">
      <c r="A9" s="21" t="s">
        <v>37</v>
      </c>
      <c r="B9" s="38" t="s">
        <v>32</v>
      </c>
      <c r="C9" s="40" t="s">
        <v>26</v>
      </c>
      <c r="D9" s="36" t="s">
        <v>41</v>
      </c>
      <c r="E9" s="35" t="s">
        <v>29</v>
      </c>
      <c r="F9" s="35" t="s">
        <v>30</v>
      </c>
      <c r="G9" s="35">
        <v>30</v>
      </c>
      <c r="H9" s="27">
        <v>79000</v>
      </c>
      <c r="I9" s="21">
        <v>1</v>
      </c>
      <c r="J9" s="27">
        <f aca="true" t="shared" si="0" ref="J9:J16">H9*I9</f>
        <v>79000</v>
      </c>
      <c r="K9" s="27">
        <f aca="true" t="shared" si="1" ref="K9:K16">J9*0.09</f>
        <v>7110</v>
      </c>
      <c r="L9" s="27">
        <v>0</v>
      </c>
      <c r="M9" s="41">
        <f aca="true" t="shared" si="2" ref="M9:M34">J9+K9+L9</f>
        <v>86110</v>
      </c>
      <c r="N9" s="8" t="s">
        <v>45</v>
      </c>
      <c r="O9" s="8" t="s">
        <v>45</v>
      </c>
      <c r="P9" s="8" t="s">
        <v>175</v>
      </c>
      <c r="Q9" s="8" t="s">
        <v>45</v>
      </c>
      <c r="R9" s="94" t="s">
        <v>45</v>
      </c>
      <c r="S9" s="26" t="s">
        <v>181</v>
      </c>
    </row>
    <row r="10" spans="1:19" ht="31.5" customHeight="1">
      <c r="A10" s="21" t="s">
        <v>37</v>
      </c>
      <c r="B10" s="38" t="s">
        <v>32</v>
      </c>
      <c r="C10" s="40" t="s">
        <v>27</v>
      </c>
      <c r="D10" s="36" t="s">
        <v>28</v>
      </c>
      <c r="E10" s="35" t="s">
        <v>29</v>
      </c>
      <c r="F10" s="35" t="s">
        <v>30</v>
      </c>
      <c r="G10" s="35">
        <v>20</v>
      </c>
      <c r="H10" s="27">
        <v>29360</v>
      </c>
      <c r="I10" s="21">
        <v>3</v>
      </c>
      <c r="J10" s="27">
        <f t="shared" si="0"/>
        <v>88080</v>
      </c>
      <c r="K10" s="27">
        <f t="shared" si="1"/>
        <v>7927.2</v>
      </c>
      <c r="L10" s="27">
        <v>0</v>
      </c>
      <c r="M10" s="41">
        <f t="shared" si="2"/>
        <v>96007.2</v>
      </c>
      <c r="N10" s="8" t="s">
        <v>45</v>
      </c>
      <c r="O10" s="8" t="s">
        <v>175</v>
      </c>
      <c r="P10" s="8" t="s">
        <v>175</v>
      </c>
      <c r="Q10" s="8" t="s">
        <v>175</v>
      </c>
      <c r="R10" s="94" t="s">
        <v>45</v>
      </c>
      <c r="S10" s="26"/>
    </row>
    <row r="11" spans="1:19" ht="31.5" customHeight="1">
      <c r="A11" s="21" t="s">
        <v>37</v>
      </c>
      <c r="B11" s="38" t="s">
        <v>32</v>
      </c>
      <c r="C11" s="40" t="s">
        <v>40</v>
      </c>
      <c r="D11" s="36" t="s">
        <v>41</v>
      </c>
      <c r="E11" s="35" t="s">
        <v>29</v>
      </c>
      <c r="F11" s="35" t="s">
        <v>31</v>
      </c>
      <c r="G11" s="35">
        <v>20</v>
      </c>
      <c r="H11" s="27">
        <v>33483</v>
      </c>
      <c r="I11" s="21">
        <v>1</v>
      </c>
      <c r="J11" s="27">
        <f t="shared" si="0"/>
        <v>33483</v>
      </c>
      <c r="K11" s="27">
        <f t="shared" si="1"/>
        <v>3013.47</v>
      </c>
      <c r="L11" s="27">
        <v>0</v>
      </c>
      <c r="M11" s="41">
        <f t="shared" si="2"/>
        <v>36496.47</v>
      </c>
      <c r="N11" s="8" t="s">
        <v>45</v>
      </c>
      <c r="O11" s="8" t="s">
        <v>175</v>
      </c>
      <c r="P11" s="8" t="s">
        <v>175</v>
      </c>
      <c r="Q11" s="8" t="s">
        <v>175</v>
      </c>
      <c r="R11" s="94" t="s">
        <v>45</v>
      </c>
      <c r="S11" s="26"/>
    </row>
    <row r="12" spans="1:19" ht="31.5" customHeight="1">
      <c r="A12" s="21" t="s">
        <v>37</v>
      </c>
      <c r="B12" s="38" t="s">
        <v>32</v>
      </c>
      <c r="C12" s="40" t="s">
        <v>34</v>
      </c>
      <c r="D12" s="36" t="s">
        <v>28</v>
      </c>
      <c r="E12" s="35" t="s">
        <v>29</v>
      </c>
      <c r="F12" s="35" t="s">
        <v>30</v>
      </c>
      <c r="G12" s="35">
        <v>20</v>
      </c>
      <c r="H12" s="27">
        <v>8000</v>
      </c>
      <c r="I12" s="21">
        <v>1</v>
      </c>
      <c r="J12" s="27">
        <f t="shared" si="0"/>
        <v>8000</v>
      </c>
      <c r="K12" s="27">
        <f t="shared" si="1"/>
        <v>720</v>
      </c>
      <c r="L12" s="27">
        <v>240</v>
      </c>
      <c r="M12" s="41">
        <f t="shared" si="2"/>
        <v>8960</v>
      </c>
      <c r="N12" s="8" t="s">
        <v>45</v>
      </c>
      <c r="O12" s="8" t="s">
        <v>175</v>
      </c>
      <c r="P12" s="8" t="s">
        <v>175</v>
      </c>
      <c r="Q12" s="8" t="s">
        <v>175</v>
      </c>
      <c r="R12" s="94" t="s">
        <v>45</v>
      </c>
      <c r="S12" s="26"/>
    </row>
    <row r="13" spans="1:19" ht="31.5" customHeight="1">
      <c r="A13" s="21" t="s">
        <v>37</v>
      </c>
      <c r="B13" s="38" t="s">
        <v>32</v>
      </c>
      <c r="C13" s="40" t="s">
        <v>35</v>
      </c>
      <c r="D13" s="36" t="s">
        <v>28</v>
      </c>
      <c r="E13" s="35" t="s">
        <v>29</v>
      </c>
      <c r="F13" s="35" t="s">
        <v>31</v>
      </c>
      <c r="G13" s="35">
        <v>10</v>
      </c>
      <c r="H13" s="27">
        <v>1700</v>
      </c>
      <c r="I13" s="21">
        <v>1</v>
      </c>
      <c r="J13" s="27">
        <f t="shared" si="0"/>
        <v>1700</v>
      </c>
      <c r="K13" s="27">
        <f t="shared" si="1"/>
        <v>153</v>
      </c>
      <c r="L13" s="27">
        <v>50</v>
      </c>
      <c r="M13" s="41">
        <f t="shared" si="2"/>
        <v>1903</v>
      </c>
      <c r="N13" s="8" t="s">
        <v>45</v>
      </c>
      <c r="O13" s="8" t="s">
        <v>175</v>
      </c>
      <c r="P13" s="8" t="s">
        <v>175</v>
      </c>
      <c r="Q13" s="8" t="s">
        <v>175</v>
      </c>
      <c r="R13" s="94" t="s">
        <v>45</v>
      </c>
      <c r="S13" s="26" t="s">
        <v>154</v>
      </c>
    </row>
    <row r="14" spans="1:19" ht="31.5" customHeight="1">
      <c r="A14" s="21" t="s">
        <v>37</v>
      </c>
      <c r="B14" s="38" t="s">
        <v>32</v>
      </c>
      <c r="C14" s="26" t="s">
        <v>36</v>
      </c>
      <c r="D14" s="36" t="s">
        <v>28</v>
      </c>
      <c r="E14" s="35" t="s">
        <v>29</v>
      </c>
      <c r="F14" s="35" t="s">
        <v>30</v>
      </c>
      <c r="G14" s="21">
        <v>20</v>
      </c>
      <c r="H14" s="27">
        <v>5500</v>
      </c>
      <c r="I14" s="35">
        <v>1</v>
      </c>
      <c r="J14" s="27">
        <f t="shared" si="0"/>
        <v>5500</v>
      </c>
      <c r="K14" s="27">
        <f t="shared" si="1"/>
        <v>495</v>
      </c>
      <c r="L14" s="27">
        <v>200</v>
      </c>
      <c r="M14" s="41">
        <f t="shared" si="2"/>
        <v>6195</v>
      </c>
      <c r="N14" s="8" t="s">
        <v>45</v>
      </c>
      <c r="O14" s="8" t="s">
        <v>175</v>
      </c>
      <c r="P14" s="8" t="s">
        <v>175</v>
      </c>
      <c r="Q14" s="8" t="s">
        <v>175</v>
      </c>
      <c r="R14" s="94" t="s">
        <v>45</v>
      </c>
      <c r="S14" s="26"/>
    </row>
    <row r="15" spans="1:19" ht="31.5" customHeight="1">
      <c r="A15" s="21" t="s">
        <v>37</v>
      </c>
      <c r="B15" s="38" t="s">
        <v>32</v>
      </c>
      <c r="C15" s="26" t="s">
        <v>33</v>
      </c>
      <c r="D15" s="36" t="s">
        <v>28</v>
      </c>
      <c r="E15" s="35" t="s">
        <v>29</v>
      </c>
      <c r="F15" s="35" t="s">
        <v>31</v>
      </c>
      <c r="G15" s="21">
        <v>5</v>
      </c>
      <c r="H15" s="27">
        <v>20000</v>
      </c>
      <c r="I15" s="35">
        <v>1</v>
      </c>
      <c r="J15" s="27">
        <f t="shared" si="0"/>
        <v>20000</v>
      </c>
      <c r="K15" s="27">
        <f t="shared" si="1"/>
        <v>1800</v>
      </c>
      <c r="L15" s="27">
        <v>320</v>
      </c>
      <c r="M15" s="41">
        <f t="shared" si="2"/>
        <v>22120</v>
      </c>
      <c r="N15" s="8" t="s">
        <v>45</v>
      </c>
      <c r="O15" s="8" t="s">
        <v>175</v>
      </c>
      <c r="P15" s="8" t="s">
        <v>175</v>
      </c>
      <c r="Q15" s="8" t="s">
        <v>175</v>
      </c>
      <c r="R15" s="94" t="s">
        <v>45</v>
      </c>
      <c r="S15" s="26"/>
    </row>
    <row r="16" spans="1:19" ht="31.5" customHeight="1">
      <c r="A16" s="21" t="s">
        <v>37</v>
      </c>
      <c r="B16" s="38" t="s">
        <v>32</v>
      </c>
      <c r="C16" s="26" t="s">
        <v>39</v>
      </c>
      <c r="D16" s="36" t="s">
        <v>28</v>
      </c>
      <c r="E16" s="35" t="s">
        <v>29</v>
      </c>
      <c r="F16" s="35" t="s">
        <v>31</v>
      </c>
      <c r="G16" s="21">
        <v>10</v>
      </c>
      <c r="H16" s="27">
        <v>8730</v>
      </c>
      <c r="I16" s="35">
        <v>1</v>
      </c>
      <c r="J16" s="27">
        <f t="shared" si="0"/>
        <v>8730</v>
      </c>
      <c r="K16" s="27">
        <f t="shared" si="1"/>
        <v>785.6999999999999</v>
      </c>
      <c r="L16" s="27">
        <v>140</v>
      </c>
      <c r="M16" s="41">
        <f t="shared" si="2"/>
        <v>9655.7</v>
      </c>
      <c r="N16" s="8" t="s">
        <v>45</v>
      </c>
      <c r="O16" s="8" t="s">
        <v>175</v>
      </c>
      <c r="P16" s="8" t="s">
        <v>175</v>
      </c>
      <c r="Q16" s="8" t="s">
        <v>175</v>
      </c>
      <c r="R16" s="94" t="s">
        <v>45</v>
      </c>
      <c r="S16" s="26"/>
    </row>
    <row r="17" spans="1:19" ht="31.5" customHeight="1">
      <c r="A17" s="21" t="s">
        <v>37</v>
      </c>
      <c r="B17" s="38" t="s">
        <v>32</v>
      </c>
      <c r="C17" s="26" t="s">
        <v>49</v>
      </c>
      <c r="D17" s="36" t="s">
        <v>53</v>
      </c>
      <c r="E17" s="35" t="s">
        <v>29</v>
      </c>
      <c r="F17" s="35" t="s">
        <v>45</v>
      </c>
      <c r="G17" s="21">
        <v>1</v>
      </c>
      <c r="H17" s="27">
        <v>1000</v>
      </c>
      <c r="I17" s="35">
        <v>1</v>
      </c>
      <c r="J17" s="27">
        <v>1000</v>
      </c>
      <c r="K17" s="27">
        <v>0</v>
      </c>
      <c r="L17" s="27"/>
      <c r="M17" s="41">
        <f t="shared" si="2"/>
        <v>1000</v>
      </c>
      <c r="N17" s="25" t="s">
        <v>175</v>
      </c>
      <c r="O17" s="25" t="s">
        <v>45</v>
      </c>
      <c r="P17" s="25" t="s">
        <v>175</v>
      </c>
      <c r="Q17" s="25" t="s">
        <v>175</v>
      </c>
      <c r="R17" s="94" t="s">
        <v>45</v>
      </c>
      <c r="S17" s="26"/>
    </row>
    <row r="18" spans="1:19" ht="31.5" customHeight="1">
      <c r="A18" s="21" t="s">
        <v>37</v>
      </c>
      <c r="B18" s="38" t="s">
        <v>32</v>
      </c>
      <c r="C18" s="26" t="s">
        <v>50</v>
      </c>
      <c r="D18" s="36" t="s">
        <v>53</v>
      </c>
      <c r="E18" s="35" t="s">
        <v>29</v>
      </c>
      <c r="F18" s="35" t="s">
        <v>45</v>
      </c>
      <c r="G18" s="21">
        <v>1</v>
      </c>
      <c r="H18" s="27">
        <v>1300</v>
      </c>
      <c r="I18" s="35">
        <v>1</v>
      </c>
      <c r="J18" s="27">
        <v>1300</v>
      </c>
      <c r="K18" s="27">
        <v>0</v>
      </c>
      <c r="L18" s="27"/>
      <c r="M18" s="41">
        <f t="shared" si="2"/>
        <v>1300</v>
      </c>
      <c r="N18" s="25" t="s">
        <v>175</v>
      </c>
      <c r="O18" s="25" t="s">
        <v>45</v>
      </c>
      <c r="P18" s="25" t="s">
        <v>175</v>
      </c>
      <c r="Q18" s="25" t="s">
        <v>175</v>
      </c>
      <c r="R18" s="94" t="s">
        <v>45</v>
      </c>
      <c r="S18" s="26"/>
    </row>
    <row r="19" spans="1:19" ht="31.5" customHeight="1">
      <c r="A19" s="21" t="s">
        <v>37</v>
      </c>
      <c r="B19" s="38" t="s">
        <v>32</v>
      </c>
      <c r="C19" s="26" t="s">
        <v>51</v>
      </c>
      <c r="D19" s="36" t="s">
        <v>53</v>
      </c>
      <c r="E19" s="35" t="s">
        <v>29</v>
      </c>
      <c r="F19" s="35" t="s">
        <v>45</v>
      </c>
      <c r="G19" s="21">
        <v>1</v>
      </c>
      <c r="H19" s="27">
        <v>1600</v>
      </c>
      <c r="I19" s="35">
        <v>1</v>
      </c>
      <c r="J19" s="27">
        <v>1600</v>
      </c>
      <c r="K19" s="27">
        <v>0</v>
      </c>
      <c r="L19" s="27"/>
      <c r="M19" s="41">
        <f t="shared" si="2"/>
        <v>1600</v>
      </c>
      <c r="N19" s="25" t="s">
        <v>175</v>
      </c>
      <c r="O19" s="25" t="s">
        <v>45</v>
      </c>
      <c r="P19" s="25" t="s">
        <v>175</v>
      </c>
      <c r="Q19" s="25" t="s">
        <v>175</v>
      </c>
      <c r="R19" s="94" t="s">
        <v>45</v>
      </c>
      <c r="S19" s="26"/>
    </row>
    <row r="20" spans="1:19" ht="31.5" customHeight="1">
      <c r="A20" s="21" t="s">
        <v>37</v>
      </c>
      <c r="B20" s="38" t="s">
        <v>32</v>
      </c>
      <c r="C20" s="26" t="s">
        <v>52</v>
      </c>
      <c r="D20" s="36" t="s">
        <v>53</v>
      </c>
      <c r="E20" s="35" t="s">
        <v>29</v>
      </c>
      <c r="F20" s="35" t="s">
        <v>45</v>
      </c>
      <c r="G20" s="21">
        <v>1</v>
      </c>
      <c r="H20" s="27">
        <v>1000</v>
      </c>
      <c r="I20" s="35">
        <v>1</v>
      </c>
      <c r="J20" s="27">
        <v>1000</v>
      </c>
      <c r="K20" s="27">
        <v>0</v>
      </c>
      <c r="L20" s="27"/>
      <c r="M20" s="41">
        <f t="shared" si="2"/>
        <v>1000</v>
      </c>
      <c r="N20" s="25" t="s">
        <v>175</v>
      </c>
      <c r="O20" s="25" t="s">
        <v>45</v>
      </c>
      <c r="P20" s="25" t="s">
        <v>175</v>
      </c>
      <c r="Q20" s="25" t="s">
        <v>175</v>
      </c>
      <c r="R20" s="94" t="s">
        <v>45</v>
      </c>
      <c r="S20" s="26"/>
    </row>
    <row r="21" spans="1:19" ht="31.5" customHeight="1">
      <c r="A21" s="21" t="s">
        <v>37</v>
      </c>
      <c r="B21" s="38" t="s">
        <v>32</v>
      </c>
      <c r="C21" s="26" t="s">
        <v>48</v>
      </c>
      <c r="D21" s="36" t="s">
        <v>53</v>
      </c>
      <c r="E21" s="35" t="s">
        <v>29</v>
      </c>
      <c r="F21" s="35" t="s">
        <v>45</v>
      </c>
      <c r="G21" s="21">
        <v>1</v>
      </c>
      <c r="H21" s="27">
        <v>540</v>
      </c>
      <c r="I21" s="35">
        <v>1</v>
      </c>
      <c r="J21" s="27">
        <v>545</v>
      </c>
      <c r="K21" s="27">
        <v>0</v>
      </c>
      <c r="L21" s="27"/>
      <c r="M21" s="41">
        <f t="shared" si="2"/>
        <v>545</v>
      </c>
      <c r="N21" s="25" t="s">
        <v>175</v>
      </c>
      <c r="O21" s="25" t="s">
        <v>45</v>
      </c>
      <c r="P21" s="25" t="s">
        <v>175</v>
      </c>
      <c r="Q21" s="25" t="s">
        <v>175</v>
      </c>
      <c r="R21" s="94" t="s">
        <v>45</v>
      </c>
      <c r="S21" s="26"/>
    </row>
    <row r="22" spans="1:19" ht="31.5" customHeight="1">
      <c r="A22" s="21" t="s">
        <v>37</v>
      </c>
      <c r="B22" s="38" t="s">
        <v>32</v>
      </c>
      <c r="C22" s="26" t="s">
        <v>55</v>
      </c>
      <c r="D22" s="36" t="s">
        <v>28</v>
      </c>
      <c r="E22" s="35" t="s">
        <v>29</v>
      </c>
      <c r="F22" s="35" t="s">
        <v>30</v>
      </c>
      <c r="G22" s="21">
        <v>1</v>
      </c>
      <c r="H22" s="27">
        <v>6000</v>
      </c>
      <c r="I22" s="35">
        <v>1</v>
      </c>
      <c r="J22" s="27">
        <f aca="true" t="shared" si="3" ref="J22:J28">H22*I22</f>
        <v>6000</v>
      </c>
      <c r="K22" s="27">
        <f>J22*0.09</f>
        <v>540</v>
      </c>
      <c r="L22" s="27">
        <v>200</v>
      </c>
      <c r="M22" s="41">
        <f t="shared" si="2"/>
        <v>6740</v>
      </c>
      <c r="N22" s="25" t="s">
        <v>175</v>
      </c>
      <c r="O22" s="25" t="s">
        <v>45</v>
      </c>
      <c r="P22" s="25" t="s">
        <v>45</v>
      </c>
      <c r="Q22" s="25" t="s">
        <v>45</v>
      </c>
      <c r="R22" s="94" t="s">
        <v>45</v>
      </c>
      <c r="S22" s="26"/>
    </row>
    <row r="23" spans="1:19" ht="31.5" customHeight="1">
      <c r="A23" s="21" t="s">
        <v>37</v>
      </c>
      <c r="B23" s="38" t="s">
        <v>32</v>
      </c>
      <c r="C23" s="26" t="s">
        <v>56</v>
      </c>
      <c r="D23" s="36" t="s">
        <v>28</v>
      </c>
      <c r="E23" s="35" t="s">
        <v>29</v>
      </c>
      <c r="F23" s="35" t="s">
        <v>45</v>
      </c>
      <c r="G23" s="21">
        <v>5</v>
      </c>
      <c r="H23" s="27">
        <v>2500</v>
      </c>
      <c r="I23" s="35">
        <v>4</v>
      </c>
      <c r="J23" s="27">
        <f t="shared" si="3"/>
        <v>10000</v>
      </c>
      <c r="K23" s="27">
        <f>J23*0.09</f>
        <v>900</v>
      </c>
      <c r="L23" s="27">
        <v>0</v>
      </c>
      <c r="M23" s="41">
        <f t="shared" si="2"/>
        <v>10900</v>
      </c>
      <c r="N23" s="25" t="s">
        <v>45</v>
      </c>
      <c r="O23" s="25" t="s">
        <v>175</v>
      </c>
      <c r="P23" s="25" t="s">
        <v>175</v>
      </c>
      <c r="Q23" s="25" t="s">
        <v>175</v>
      </c>
      <c r="R23" s="94" t="s">
        <v>45</v>
      </c>
      <c r="S23" s="26"/>
    </row>
    <row r="24" spans="1:19" ht="31.5" customHeight="1">
      <c r="A24" s="21" t="s">
        <v>37</v>
      </c>
      <c r="B24" s="38" t="s">
        <v>32</v>
      </c>
      <c r="C24" s="26" t="s">
        <v>57</v>
      </c>
      <c r="D24" s="36" t="s">
        <v>28</v>
      </c>
      <c r="E24" s="35" t="s">
        <v>29</v>
      </c>
      <c r="F24" s="35" t="s">
        <v>45</v>
      </c>
      <c r="G24" s="21">
        <v>5</v>
      </c>
      <c r="H24" s="27">
        <v>2700</v>
      </c>
      <c r="I24" s="35">
        <v>2</v>
      </c>
      <c r="J24" s="27">
        <f t="shared" si="3"/>
        <v>5400</v>
      </c>
      <c r="K24" s="27">
        <f>J24*0.09</f>
        <v>486</v>
      </c>
      <c r="L24" s="27">
        <v>0</v>
      </c>
      <c r="M24" s="41">
        <f t="shared" si="2"/>
        <v>5886</v>
      </c>
      <c r="N24" s="25" t="s">
        <v>45</v>
      </c>
      <c r="O24" s="25" t="s">
        <v>175</v>
      </c>
      <c r="P24" s="25" t="s">
        <v>175</v>
      </c>
      <c r="Q24" s="25" t="s">
        <v>175</v>
      </c>
      <c r="R24" s="94" t="s">
        <v>45</v>
      </c>
      <c r="S24" s="26"/>
    </row>
    <row r="25" spans="1:19" ht="31.5" customHeight="1">
      <c r="A25" s="21" t="s">
        <v>37</v>
      </c>
      <c r="B25" s="38" t="s">
        <v>32</v>
      </c>
      <c r="C25" s="26" t="s">
        <v>58</v>
      </c>
      <c r="D25" s="36" t="s">
        <v>28</v>
      </c>
      <c r="E25" s="35" t="s">
        <v>29</v>
      </c>
      <c r="F25" s="35" t="s">
        <v>45</v>
      </c>
      <c r="G25" s="21">
        <v>5</v>
      </c>
      <c r="H25" s="27">
        <v>8000</v>
      </c>
      <c r="I25" s="35">
        <v>4</v>
      </c>
      <c r="J25" s="27">
        <f t="shared" si="3"/>
        <v>32000</v>
      </c>
      <c r="K25" s="27">
        <f>J25*0.09</f>
        <v>2880</v>
      </c>
      <c r="L25" s="27">
        <v>0</v>
      </c>
      <c r="M25" s="41">
        <f t="shared" si="2"/>
        <v>34880</v>
      </c>
      <c r="N25" s="25" t="s">
        <v>45</v>
      </c>
      <c r="O25" s="25" t="s">
        <v>175</v>
      </c>
      <c r="P25" s="25" t="s">
        <v>175</v>
      </c>
      <c r="Q25" s="25" t="s">
        <v>175</v>
      </c>
      <c r="R25" s="94" t="s">
        <v>45</v>
      </c>
      <c r="S25" s="26"/>
    </row>
    <row r="26" spans="1:19" ht="31.5" customHeight="1">
      <c r="A26" s="21" t="s">
        <v>37</v>
      </c>
      <c r="B26" s="38" t="s">
        <v>32</v>
      </c>
      <c r="C26" s="26" t="s">
        <v>59</v>
      </c>
      <c r="D26" s="36" t="s">
        <v>28</v>
      </c>
      <c r="E26" s="35" t="s">
        <v>29</v>
      </c>
      <c r="F26" s="35" t="s">
        <v>45</v>
      </c>
      <c r="G26" s="21">
        <v>4</v>
      </c>
      <c r="H26" s="27">
        <v>500</v>
      </c>
      <c r="I26" s="35">
        <v>4</v>
      </c>
      <c r="J26" s="27">
        <f t="shared" si="3"/>
        <v>2000</v>
      </c>
      <c r="K26" s="27">
        <f>J26*0.09</f>
        <v>180</v>
      </c>
      <c r="L26" s="27">
        <v>0</v>
      </c>
      <c r="M26" s="41">
        <f t="shared" si="2"/>
        <v>2180</v>
      </c>
      <c r="N26" s="25" t="s">
        <v>175</v>
      </c>
      <c r="O26" s="25" t="s">
        <v>45</v>
      </c>
      <c r="P26" s="25" t="s">
        <v>175</v>
      </c>
      <c r="Q26" s="25" t="s">
        <v>45</v>
      </c>
      <c r="R26" s="94" t="s">
        <v>45</v>
      </c>
      <c r="S26" s="26"/>
    </row>
    <row r="27" spans="1:19" ht="31.5" customHeight="1">
      <c r="A27" s="21" t="s">
        <v>37</v>
      </c>
      <c r="B27" s="38" t="s">
        <v>32</v>
      </c>
      <c r="C27" s="26" t="s">
        <v>60</v>
      </c>
      <c r="D27" s="36" t="s">
        <v>53</v>
      </c>
      <c r="E27" s="35" t="s">
        <v>29</v>
      </c>
      <c r="F27" s="35" t="s">
        <v>45</v>
      </c>
      <c r="G27" s="21">
        <v>5</v>
      </c>
      <c r="H27" s="27">
        <v>6000</v>
      </c>
      <c r="I27" s="35">
        <v>2</v>
      </c>
      <c r="J27" s="27">
        <f t="shared" si="3"/>
        <v>12000</v>
      </c>
      <c r="K27" s="27">
        <v>0</v>
      </c>
      <c r="L27" s="27">
        <v>0</v>
      </c>
      <c r="M27" s="41">
        <f t="shared" si="2"/>
        <v>12000</v>
      </c>
      <c r="N27" s="25" t="s">
        <v>45</v>
      </c>
      <c r="O27" s="25" t="s">
        <v>45</v>
      </c>
      <c r="P27" s="25" t="s">
        <v>175</v>
      </c>
      <c r="Q27" s="25" t="s">
        <v>175</v>
      </c>
      <c r="R27" s="94" t="s">
        <v>45</v>
      </c>
      <c r="S27" s="26"/>
    </row>
    <row r="28" spans="1:19" ht="31.5" customHeight="1">
      <c r="A28" s="21" t="s">
        <v>37</v>
      </c>
      <c r="B28" s="38" t="s">
        <v>32</v>
      </c>
      <c r="C28" s="26" t="s">
        <v>61</v>
      </c>
      <c r="D28" s="36" t="s">
        <v>53</v>
      </c>
      <c r="E28" s="35" t="s">
        <v>29</v>
      </c>
      <c r="F28" s="35" t="s">
        <v>31</v>
      </c>
      <c r="G28" s="21">
        <v>1</v>
      </c>
      <c r="H28" s="27">
        <v>3000</v>
      </c>
      <c r="I28" s="35">
        <v>3</v>
      </c>
      <c r="J28" s="27">
        <f t="shared" si="3"/>
        <v>9000</v>
      </c>
      <c r="K28" s="27">
        <v>0</v>
      </c>
      <c r="L28" s="27">
        <v>0</v>
      </c>
      <c r="M28" s="41">
        <f t="shared" si="2"/>
        <v>9000</v>
      </c>
      <c r="N28" s="25" t="s">
        <v>45</v>
      </c>
      <c r="O28" s="25" t="s">
        <v>45</v>
      </c>
      <c r="P28" s="25" t="s">
        <v>175</v>
      </c>
      <c r="Q28" s="25" t="s">
        <v>175</v>
      </c>
      <c r="R28" s="94" t="s">
        <v>45</v>
      </c>
      <c r="S28" s="83" t="s">
        <v>187</v>
      </c>
    </row>
    <row r="29" spans="1:19" ht="36.75" customHeight="1">
      <c r="A29" s="21" t="s">
        <v>71</v>
      </c>
      <c r="B29" s="38" t="s">
        <v>32</v>
      </c>
      <c r="C29" s="40" t="s">
        <v>72</v>
      </c>
      <c r="D29" s="36" t="s">
        <v>64</v>
      </c>
      <c r="E29" s="35" t="s">
        <v>45</v>
      </c>
      <c r="F29" s="35" t="s">
        <v>45</v>
      </c>
      <c r="G29" s="35" t="s">
        <v>73</v>
      </c>
      <c r="H29" s="43" t="s">
        <v>74</v>
      </c>
      <c r="I29" s="21">
        <v>4</v>
      </c>
      <c r="J29" s="44">
        <v>10000</v>
      </c>
      <c r="K29" s="27"/>
      <c r="L29" s="27"/>
      <c r="M29" s="41">
        <f t="shared" si="2"/>
        <v>10000</v>
      </c>
      <c r="N29" s="8" t="s">
        <v>45</v>
      </c>
      <c r="O29" s="8" t="s">
        <v>45</v>
      </c>
      <c r="P29" s="8" t="s">
        <v>175</v>
      </c>
      <c r="Q29" s="8" t="s">
        <v>175</v>
      </c>
      <c r="R29" s="94" t="s">
        <v>45</v>
      </c>
      <c r="S29" s="26"/>
    </row>
    <row r="30" spans="1:19" ht="48.75" customHeight="1">
      <c r="A30" s="21" t="s">
        <v>71</v>
      </c>
      <c r="B30" s="38" t="s">
        <v>32</v>
      </c>
      <c r="C30" s="40" t="s">
        <v>76</v>
      </c>
      <c r="D30" s="36" t="s">
        <v>64</v>
      </c>
      <c r="E30" s="35" t="s">
        <v>45</v>
      </c>
      <c r="F30" s="35" t="s">
        <v>45</v>
      </c>
      <c r="G30" s="35" t="s">
        <v>73</v>
      </c>
      <c r="H30" s="43" t="s">
        <v>77</v>
      </c>
      <c r="I30" s="21">
        <v>3</v>
      </c>
      <c r="J30" s="44">
        <f>I30*10560</f>
        <v>31680</v>
      </c>
      <c r="K30" s="27"/>
      <c r="L30" s="27"/>
      <c r="M30" s="41">
        <f t="shared" si="2"/>
        <v>31680</v>
      </c>
      <c r="N30" s="8" t="s">
        <v>45</v>
      </c>
      <c r="O30" s="8" t="s">
        <v>45</v>
      </c>
      <c r="P30" s="8" t="s">
        <v>175</v>
      </c>
      <c r="Q30" s="8" t="s">
        <v>175</v>
      </c>
      <c r="R30" s="94" t="s">
        <v>45</v>
      </c>
      <c r="S30" s="26" t="s">
        <v>182</v>
      </c>
    </row>
    <row r="31" spans="1:19" ht="42" customHeight="1">
      <c r="A31" s="21" t="s">
        <v>71</v>
      </c>
      <c r="B31" s="38" t="s">
        <v>32</v>
      </c>
      <c r="C31" s="40" t="s">
        <v>78</v>
      </c>
      <c r="D31" s="36" t="s">
        <v>64</v>
      </c>
      <c r="E31" s="35" t="s">
        <v>45</v>
      </c>
      <c r="F31" s="35" t="s">
        <v>45</v>
      </c>
      <c r="G31" s="35" t="s">
        <v>73</v>
      </c>
      <c r="H31" s="43" t="s">
        <v>79</v>
      </c>
      <c r="I31" s="21">
        <v>3</v>
      </c>
      <c r="J31" s="44">
        <v>4500</v>
      </c>
      <c r="K31" s="27"/>
      <c r="L31" s="27"/>
      <c r="M31" s="41">
        <f t="shared" si="2"/>
        <v>4500</v>
      </c>
      <c r="N31" s="8" t="s">
        <v>45</v>
      </c>
      <c r="O31" s="8" t="s">
        <v>45</v>
      </c>
      <c r="P31" s="8" t="s">
        <v>175</v>
      </c>
      <c r="Q31" s="8" t="s">
        <v>45</v>
      </c>
      <c r="R31" s="94" t="s">
        <v>45</v>
      </c>
      <c r="S31" s="26" t="s">
        <v>67</v>
      </c>
    </row>
    <row r="32" spans="1:19" ht="63" customHeight="1">
      <c r="A32" s="21" t="s">
        <v>71</v>
      </c>
      <c r="B32" s="38" t="s">
        <v>32</v>
      </c>
      <c r="C32" s="40" t="s">
        <v>80</v>
      </c>
      <c r="D32" s="36" t="s">
        <v>64</v>
      </c>
      <c r="E32" s="35" t="s">
        <v>45</v>
      </c>
      <c r="F32" s="35" t="s">
        <v>45</v>
      </c>
      <c r="G32" s="35" t="s">
        <v>73</v>
      </c>
      <c r="H32" s="43" t="s">
        <v>81</v>
      </c>
      <c r="I32" s="21">
        <v>3</v>
      </c>
      <c r="J32" s="44">
        <v>31500</v>
      </c>
      <c r="K32" s="27"/>
      <c r="L32" s="27"/>
      <c r="M32" s="41">
        <f t="shared" si="2"/>
        <v>31500</v>
      </c>
      <c r="N32" s="8" t="s">
        <v>45</v>
      </c>
      <c r="O32" s="8" t="s">
        <v>45</v>
      </c>
      <c r="P32" s="8" t="s">
        <v>175</v>
      </c>
      <c r="Q32" s="8" t="s">
        <v>45</v>
      </c>
      <c r="R32" s="94" t="s">
        <v>45</v>
      </c>
      <c r="S32" s="26" t="s">
        <v>69</v>
      </c>
    </row>
    <row r="33" spans="1:19" ht="39" customHeight="1">
      <c r="A33" s="21" t="s">
        <v>71</v>
      </c>
      <c r="B33" s="38" t="s">
        <v>32</v>
      </c>
      <c r="C33" s="40" t="s">
        <v>82</v>
      </c>
      <c r="D33" s="36" t="s">
        <v>64</v>
      </c>
      <c r="E33" s="35" t="s">
        <v>45</v>
      </c>
      <c r="F33" s="35" t="s">
        <v>45</v>
      </c>
      <c r="G33" s="35" t="s">
        <v>73</v>
      </c>
      <c r="H33" s="43" t="s">
        <v>83</v>
      </c>
      <c r="I33" s="21">
        <v>3</v>
      </c>
      <c r="J33" s="44">
        <v>15000</v>
      </c>
      <c r="K33" s="27"/>
      <c r="L33" s="27"/>
      <c r="M33" s="41">
        <f t="shared" si="2"/>
        <v>15000</v>
      </c>
      <c r="N33" s="8" t="s">
        <v>45</v>
      </c>
      <c r="O33" s="8" t="s">
        <v>45</v>
      </c>
      <c r="P33" s="8" t="s">
        <v>175</v>
      </c>
      <c r="Q33" s="8" t="s">
        <v>175</v>
      </c>
      <c r="R33" s="94" t="s">
        <v>45</v>
      </c>
      <c r="S33" s="26"/>
    </row>
    <row r="34" spans="1:19" ht="54" customHeight="1">
      <c r="A34" s="21" t="s">
        <v>71</v>
      </c>
      <c r="B34" s="38" t="s">
        <v>32</v>
      </c>
      <c r="C34" s="40" t="s">
        <v>84</v>
      </c>
      <c r="D34" s="36" t="s">
        <v>64</v>
      </c>
      <c r="E34" s="35" t="s">
        <v>45</v>
      </c>
      <c r="F34" s="35" t="s">
        <v>45</v>
      </c>
      <c r="G34" s="35" t="s">
        <v>73</v>
      </c>
      <c r="H34" s="43" t="s">
        <v>85</v>
      </c>
      <c r="I34" s="35">
        <v>3</v>
      </c>
      <c r="J34" s="44">
        <v>15000</v>
      </c>
      <c r="K34" s="27"/>
      <c r="L34" s="27"/>
      <c r="M34" s="41">
        <f t="shared" si="2"/>
        <v>15000</v>
      </c>
      <c r="N34" s="25" t="s">
        <v>175</v>
      </c>
      <c r="O34" s="25" t="s">
        <v>45</v>
      </c>
      <c r="P34" s="25" t="s">
        <v>175</v>
      </c>
      <c r="Q34" s="25" t="s">
        <v>175</v>
      </c>
      <c r="R34" s="94" t="s">
        <v>45</v>
      </c>
      <c r="S34" s="26" t="s">
        <v>75</v>
      </c>
    </row>
    <row r="35" spans="1:19" ht="39.75" customHeight="1">
      <c r="A35" s="21" t="s">
        <v>71</v>
      </c>
      <c r="B35" s="38" t="s">
        <v>32</v>
      </c>
      <c r="C35" s="26" t="s">
        <v>86</v>
      </c>
      <c r="D35" s="36" t="s">
        <v>44</v>
      </c>
      <c r="E35" s="35" t="s">
        <v>45</v>
      </c>
      <c r="F35" s="35" t="s">
        <v>87</v>
      </c>
      <c r="G35" s="35">
        <v>3</v>
      </c>
      <c r="H35" s="46" t="s">
        <v>4</v>
      </c>
      <c r="I35" s="35">
        <v>1</v>
      </c>
      <c r="J35" s="44">
        <v>1299</v>
      </c>
      <c r="K35" s="27">
        <f>J35*0.09</f>
        <v>116.91</v>
      </c>
      <c r="L35" s="27"/>
      <c r="M35" s="41">
        <f>1299+167</f>
        <v>1466</v>
      </c>
      <c r="N35" s="25" t="s">
        <v>45</v>
      </c>
      <c r="O35" s="25" t="s">
        <v>45</v>
      </c>
      <c r="P35" s="25" t="s">
        <v>45</v>
      </c>
      <c r="Q35" s="25" t="s">
        <v>45</v>
      </c>
      <c r="R35" s="94" t="s">
        <v>175</v>
      </c>
      <c r="S35" s="100" t="s">
        <v>75</v>
      </c>
    </row>
    <row r="36" spans="1:19" ht="31.5" customHeight="1">
      <c r="A36" s="21" t="s">
        <v>71</v>
      </c>
      <c r="B36" s="38" t="s">
        <v>32</v>
      </c>
      <c r="C36" s="26" t="s">
        <v>88</v>
      </c>
      <c r="D36" s="36" t="s">
        <v>44</v>
      </c>
      <c r="E36" s="35" t="s">
        <v>45</v>
      </c>
      <c r="F36" s="35" t="s">
        <v>87</v>
      </c>
      <c r="G36" s="35">
        <v>3</v>
      </c>
      <c r="H36" s="43" t="s">
        <v>4</v>
      </c>
      <c r="I36" s="35">
        <v>1</v>
      </c>
      <c r="J36" s="44">
        <v>1299</v>
      </c>
      <c r="K36" s="27">
        <f>J36*0.09</f>
        <v>116.91</v>
      </c>
      <c r="L36" s="27"/>
      <c r="M36" s="41">
        <f>1299+167</f>
        <v>1466</v>
      </c>
      <c r="N36" s="25" t="s">
        <v>45</v>
      </c>
      <c r="O36" s="25" t="s">
        <v>45</v>
      </c>
      <c r="P36" s="25" t="s">
        <v>45</v>
      </c>
      <c r="Q36" s="25" t="s">
        <v>45</v>
      </c>
      <c r="R36" s="94" t="s">
        <v>175</v>
      </c>
      <c r="S36" s="100" t="s">
        <v>75</v>
      </c>
    </row>
    <row r="37" spans="1:19" ht="48.75" customHeight="1">
      <c r="A37" s="21" t="s">
        <v>71</v>
      </c>
      <c r="B37" s="38" t="s">
        <v>32</v>
      </c>
      <c r="C37" s="26" t="s">
        <v>89</v>
      </c>
      <c r="D37" s="36" t="s">
        <v>44</v>
      </c>
      <c r="E37" s="35" t="s">
        <v>45</v>
      </c>
      <c r="F37" s="35" t="s">
        <v>87</v>
      </c>
      <c r="G37" s="21">
        <v>3</v>
      </c>
      <c r="H37" s="43"/>
      <c r="I37" s="35">
        <v>1</v>
      </c>
      <c r="J37" s="27">
        <v>550</v>
      </c>
      <c r="K37" s="27">
        <f>J37*0.09</f>
        <v>49.5</v>
      </c>
      <c r="L37" s="27"/>
      <c r="M37" s="41">
        <f>J37+K37+L37</f>
        <v>599.5</v>
      </c>
      <c r="N37" s="25" t="s">
        <v>45</v>
      </c>
      <c r="O37" s="25" t="s">
        <v>45</v>
      </c>
      <c r="P37" s="25" t="s">
        <v>45</v>
      </c>
      <c r="Q37" s="25" t="s">
        <v>45</v>
      </c>
      <c r="R37" s="94" t="s">
        <v>175</v>
      </c>
      <c r="S37" s="83" t="s">
        <v>75</v>
      </c>
    </row>
    <row r="38" spans="1:19" ht="42.75" customHeight="1">
      <c r="A38" s="21" t="s">
        <v>71</v>
      </c>
      <c r="B38" s="38" t="s">
        <v>32</v>
      </c>
      <c r="C38" s="26" t="s">
        <v>90</v>
      </c>
      <c r="D38" s="36" t="s">
        <v>91</v>
      </c>
      <c r="E38" s="35" t="s">
        <v>38</v>
      </c>
      <c r="F38" s="35" t="s">
        <v>87</v>
      </c>
      <c r="G38" s="21"/>
      <c r="H38" s="43"/>
      <c r="I38" s="35">
        <v>1</v>
      </c>
      <c r="J38" s="27">
        <v>1000</v>
      </c>
      <c r="K38" s="27"/>
      <c r="L38" s="27"/>
      <c r="M38" s="41">
        <v>1000</v>
      </c>
      <c r="N38" s="25" t="s">
        <v>45</v>
      </c>
      <c r="O38" s="25" t="s">
        <v>45</v>
      </c>
      <c r="P38" s="25" t="s">
        <v>45</v>
      </c>
      <c r="Q38" s="25" t="s">
        <v>45</v>
      </c>
      <c r="R38" s="101" t="s">
        <v>175</v>
      </c>
      <c r="S38" s="83" t="s">
        <v>75</v>
      </c>
    </row>
    <row r="39" spans="1:19" ht="31.5" customHeight="1">
      <c r="A39" s="21" t="s">
        <v>126</v>
      </c>
      <c r="B39" s="38" t="s">
        <v>32</v>
      </c>
      <c r="C39" s="26" t="s">
        <v>127</v>
      </c>
      <c r="D39" s="36" t="s">
        <v>44</v>
      </c>
      <c r="E39" s="35" t="s">
        <v>29</v>
      </c>
      <c r="F39" s="35" t="s">
        <v>45</v>
      </c>
      <c r="G39" s="35">
        <v>15</v>
      </c>
      <c r="H39" s="32">
        <v>92900</v>
      </c>
      <c r="I39" s="21">
        <v>1</v>
      </c>
      <c r="J39" s="33">
        <f aca="true" t="shared" si="4" ref="J39:J52">H39*I39</f>
        <v>92900</v>
      </c>
      <c r="K39" s="33">
        <f aca="true" t="shared" si="5" ref="K39:K46">J39*0.09</f>
        <v>8361</v>
      </c>
      <c r="L39" s="33">
        <v>4500</v>
      </c>
      <c r="M39" s="34">
        <f aca="true" t="shared" si="6" ref="M39:M53">SUM(J39:L39)</f>
        <v>105761</v>
      </c>
      <c r="N39" s="102" t="s">
        <v>45</v>
      </c>
      <c r="O39" s="103" t="s">
        <v>175</v>
      </c>
      <c r="P39" s="25" t="s">
        <v>175</v>
      </c>
      <c r="Q39" s="25" t="s">
        <v>175</v>
      </c>
      <c r="R39" s="101" t="s">
        <v>45</v>
      </c>
      <c r="S39" s="26" t="s">
        <v>75</v>
      </c>
    </row>
    <row r="40" spans="1:19" ht="31.5" customHeight="1">
      <c r="A40" s="21" t="s">
        <v>126</v>
      </c>
      <c r="B40" s="38" t="s">
        <v>32</v>
      </c>
      <c r="C40" s="26" t="s">
        <v>128</v>
      </c>
      <c r="D40" s="36" t="s">
        <v>44</v>
      </c>
      <c r="E40" s="35" t="s">
        <v>29</v>
      </c>
      <c r="F40" s="35" t="s">
        <v>45</v>
      </c>
      <c r="G40" s="35">
        <v>15</v>
      </c>
      <c r="H40" s="32">
        <v>89900</v>
      </c>
      <c r="I40" s="21">
        <v>1</v>
      </c>
      <c r="J40" s="33">
        <f t="shared" si="4"/>
        <v>89900</v>
      </c>
      <c r="K40" s="33">
        <f t="shared" si="5"/>
        <v>8091</v>
      </c>
      <c r="L40" s="33">
        <v>4500</v>
      </c>
      <c r="M40" s="34">
        <f t="shared" si="6"/>
        <v>102491</v>
      </c>
      <c r="N40" s="102" t="s">
        <v>45</v>
      </c>
      <c r="O40" s="103" t="s">
        <v>175</v>
      </c>
      <c r="P40" s="25" t="s">
        <v>175</v>
      </c>
      <c r="Q40" s="25" t="s">
        <v>175</v>
      </c>
      <c r="R40" s="101" t="s">
        <v>45</v>
      </c>
      <c r="S40" s="26"/>
    </row>
    <row r="41" spans="1:19" ht="31.5" customHeight="1">
      <c r="A41" s="21" t="s">
        <v>126</v>
      </c>
      <c r="B41" s="39" t="s">
        <v>32</v>
      </c>
      <c r="C41" s="26" t="s">
        <v>185</v>
      </c>
      <c r="D41" s="36" t="s">
        <v>44</v>
      </c>
      <c r="E41" s="35" t="s">
        <v>29</v>
      </c>
      <c r="F41" s="35" t="s">
        <v>45</v>
      </c>
      <c r="G41" s="21">
        <v>1</v>
      </c>
      <c r="H41" s="22">
        <v>7500</v>
      </c>
      <c r="I41" s="35">
        <v>1</v>
      </c>
      <c r="J41" s="33">
        <f t="shared" si="4"/>
        <v>7500</v>
      </c>
      <c r="K41" s="33">
        <f t="shared" si="5"/>
        <v>675</v>
      </c>
      <c r="L41" s="33">
        <v>-675</v>
      </c>
      <c r="M41" s="34">
        <f t="shared" si="6"/>
        <v>7500</v>
      </c>
      <c r="N41" s="102" t="s">
        <v>45</v>
      </c>
      <c r="O41" s="103" t="s">
        <v>45</v>
      </c>
      <c r="P41" s="25" t="s">
        <v>175</v>
      </c>
      <c r="Q41" s="25" t="s">
        <v>175</v>
      </c>
      <c r="R41" s="101" t="s">
        <v>45</v>
      </c>
      <c r="S41" s="26" t="s">
        <v>75</v>
      </c>
    </row>
    <row r="42" spans="1:19" ht="44.25" customHeight="1">
      <c r="A42" s="21" t="s">
        <v>126</v>
      </c>
      <c r="B42" s="39" t="s">
        <v>32</v>
      </c>
      <c r="C42" s="26" t="s">
        <v>132</v>
      </c>
      <c r="D42" s="36" t="s">
        <v>44</v>
      </c>
      <c r="E42" s="35" t="s">
        <v>29</v>
      </c>
      <c r="F42" s="35" t="s">
        <v>45</v>
      </c>
      <c r="G42" s="21">
        <v>10</v>
      </c>
      <c r="H42" s="27">
        <v>130000</v>
      </c>
      <c r="I42" s="82">
        <v>1</v>
      </c>
      <c r="J42" s="33">
        <f t="shared" si="4"/>
        <v>130000</v>
      </c>
      <c r="K42" s="33">
        <f t="shared" si="5"/>
        <v>11700</v>
      </c>
      <c r="L42" s="33">
        <v>8300</v>
      </c>
      <c r="M42" s="34">
        <f t="shared" si="6"/>
        <v>150000</v>
      </c>
      <c r="N42" s="102" t="s">
        <v>45</v>
      </c>
      <c r="O42" s="103" t="s">
        <v>175</v>
      </c>
      <c r="P42" s="25" t="s">
        <v>175</v>
      </c>
      <c r="Q42" s="25" t="s">
        <v>175</v>
      </c>
      <c r="R42" s="101" t="s">
        <v>45</v>
      </c>
      <c r="S42" s="26" t="s">
        <v>75</v>
      </c>
    </row>
    <row r="43" spans="1:19" ht="44.25" customHeight="1">
      <c r="A43" s="21" t="s">
        <v>126</v>
      </c>
      <c r="B43" s="39" t="s">
        <v>32</v>
      </c>
      <c r="C43" s="83" t="s">
        <v>133</v>
      </c>
      <c r="D43" s="84" t="s">
        <v>44</v>
      </c>
      <c r="E43" s="82" t="s">
        <v>29</v>
      </c>
      <c r="F43" s="82" t="s">
        <v>45</v>
      </c>
      <c r="G43" s="92">
        <v>10</v>
      </c>
      <c r="H43" s="85">
        <v>21000</v>
      </c>
      <c r="I43" s="82">
        <v>1</v>
      </c>
      <c r="J43" s="33">
        <f t="shared" si="4"/>
        <v>21000</v>
      </c>
      <c r="K43" s="33">
        <f t="shared" si="5"/>
        <v>1890</v>
      </c>
      <c r="L43" s="33">
        <v>2110</v>
      </c>
      <c r="M43" s="34">
        <f t="shared" si="6"/>
        <v>25000</v>
      </c>
      <c r="N43" s="102" t="s">
        <v>45</v>
      </c>
      <c r="O43" s="103" t="s">
        <v>175</v>
      </c>
      <c r="P43" s="25" t="s">
        <v>175</v>
      </c>
      <c r="Q43" s="25" t="s">
        <v>175</v>
      </c>
      <c r="R43" s="101" t="s">
        <v>45</v>
      </c>
      <c r="S43" s="26" t="s">
        <v>75</v>
      </c>
    </row>
    <row r="44" spans="1:19" ht="44.25" customHeight="1">
      <c r="A44" s="21" t="s">
        <v>126</v>
      </c>
      <c r="B44" s="39" t="s">
        <v>32</v>
      </c>
      <c r="C44" s="83" t="s">
        <v>134</v>
      </c>
      <c r="D44" s="84" t="s">
        <v>44</v>
      </c>
      <c r="E44" s="82" t="s">
        <v>29</v>
      </c>
      <c r="F44" s="82" t="s">
        <v>45</v>
      </c>
      <c r="G44" s="92">
        <v>15</v>
      </c>
      <c r="H44" s="85">
        <v>2000</v>
      </c>
      <c r="I44" s="82">
        <v>1</v>
      </c>
      <c r="J44" s="33">
        <f t="shared" si="4"/>
        <v>2000</v>
      </c>
      <c r="K44" s="33">
        <f t="shared" si="5"/>
        <v>180</v>
      </c>
      <c r="L44" s="33">
        <v>120</v>
      </c>
      <c r="M44" s="34">
        <f t="shared" si="6"/>
        <v>2300</v>
      </c>
      <c r="N44" s="102" t="s">
        <v>45</v>
      </c>
      <c r="O44" s="103" t="s">
        <v>175</v>
      </c>
      <c r="P44" s="25" t="s">
        <v>175</v>
      </c>
      <c r="Q44" s="25" t="s">
        <v>175</v>
      </c>
      <c r="R44" s="101" t="s">
        <v>45</v>
      </c>
      <c r="S44" s="26" t="s">
        <v>95</v>
      </c>
    </row>
    <row r="45" spans="1:19" ht="44.25" customHeight="1">
      <c r="A45" s="21" t="s">
        <v>126</v>
      </c>
      <c r="B45" s="39" t="s">
        <v>32</v>
      </c>
      <c r="C45" s="83" t="s">
        <v>138</v>
      </c>
      <c r="D45" s="84" t="s">
        <v>44</v>
      </c>
      <c r="E45" s="35" t="s">
        <v>29</v>
      </c>
      <c r="F45" s="35" t="s">
        <v>45</v>
      </c>
      <c r="G45" s="35">
        <v>1</v>
      </c>
      <c r="H45" s="85">
        <v>5900</v>
      </c>
      <c r="I45" s="82">
        <v>1</v>
      </c>
      <c r="J45" s="33">
        <f t="shared" si="4"/>
        <v>5900</v>
      </c>
      <c r="K45" s="33">
        <f t="shared" si="5"/>
        <v>531</v>
      </c>
      <c r="L45" s="33">
        <v>0</v>
      </c>
      <c r="M45" s="34">
        <f t="shared" si="6"/>
        <v>6431</v>
      </c>
      <c r="N45" s="102" t="s">
        <v>45</v>
      </c>
      <c r="O45" s="103" t="s">
        <v>45</v>
      </c>
      <c r="P45" s="25" t="s">
        <v>175</v>
      </c>
      <c r="Q45" s="25" t="s">
        <v>175</v>
      </c>
      <c r="R45" s="101" t="s">
        <v>45</v>
      </c>
      <c r="S45" s="26" t="s">
        <v>186</v>
      </c>
    </row>
    <row r="46" spans="1:19" ht="44.25" customHeight="1">
      <c r="A46" s="21" t="s">
        <v>126</v>
      </c>
      <c r="B46" s="39" t="s">
        <v>32</v>
      </c>
      <c r="C46" s="90" t="s">
        <v>142</v>
      </c>
      <c r="D46" s="36"/>
      <c r="E46" s="35"/>
      <c r="F46" s="35"/>
      <c r="G46" s="21"/>
      <c r="H46" s="27"/>
      <c r="I46" s="35"/>
      <c r="J46" s="33">
        <f t="shared" si="4"/>
        <v>0</v>
      </c>
      <c r="K46" s="33">
        <f t="shared" si="5"/>
        <v>0</v>
      </c>
      <c r="L46" s="33">
        <v>0</v>
      </c>
      <c r="M46" s="34">
        <f t="shared" si="6"/>
        <v>0</v>
      </c>
      <c r="N46" s="25" t="s">
        <v>175</v>
      </c>
      <c r="O46" s="103" t="s">
        <v>45</v>
      </c>
      <c r="P46" s="25" t="s">
        <v>175</v>
      </c>
      <c r="Q46" s="25" t="s">
        <v>175</v>
      </c>
      <c r="R46" s="101" t="s">
        <v>45</v>
      </c>
      <c r="S46" s="26"/>
    </row>
    <row r="47" spans="1:19" ht="31.5" customHeight="1">
      <c r="A47" s="21" t="s">
        <v>126</v>
      </c>
      <c r="B47" s="39" t="s">
        <v>32</v>
      </c>
      <c r="C47" s="26" t="s">
        <v>143</v>
      </c>
      <c r="D47" s="36" t="s">
        <v>44</v>
      </c>
      <c r="E47" s="35" t="s">
        <v>29</v>
      </c>
      <c r="F47" s="35" t="s">
        <v>144</v>
      </c>
      <c r="G47" s="35">
        <v>1</v>
      </c>
      <c r="H47" s="27">
        <v>2475</v>
      </c>
      <c r="I47" s="35">
        <v>1</v>
      </c>
      <c r="J47" s="33">
        <f t="shared" si="4"/>
        <v>2475</v>
      </c>
      <c r="K47" s="33">
        <v>0</v>
      </c>
      <c r="L47" s="33">
        <v>0</v>
      </c>
      <c r="M47" s="34">
        <f t="shared" si="6"/>
        <v>2475</v>
      </c>
      <c r="N47" s="102" t="s">
        <v>175</v>
      </c>
      <c r="O47" s="103" t="s">
        <v>45</v>
      </c>
      <c r="P47" s="25" t="s">
        <v>175</v>
      </c>
      <c r="Q47" s="25" t="s">
        <v>175</v>
      </c>
      <c r="R47" s="101" t="s">
        <v>45</v>
      </c>
      <c r="S47" s="26" t="s">
        <v>102</v>
      </c>
    </row>
    <row r="48" spans="1:19" ht="31.5" customHeight="1">
      <c r="A48" s="21" t="s">
        <v>126</v>
      </c>
      <c r="B48" s="39" t="s">
        <v>32</v>
      </c>
      <c r="C48" s="26" t="s">
        <v>145</v>
      </c>
      <c r="D48" s="36" t="s">
        <v>44</v>
      </c>
      <c r="E48" s="35" t="s">
        <v>29</v>
      </c>
      <c r="F48" s="35" t="s">
        <v>144</v>
      </c>
      <c r="G48" s="35">
        <v>1</v>
      </c>
      <c r="H48" s="27">
        <v>5800</v>
      </c>
      <c r="I48" s="35">
        <v>1</v>
      </c>
      <c r="J48" s="33">
        <f t="shared" si="4"/>
        <v>5800</v>
      </c>
      <c r="K48" s="33">
        <v>0</v>
      </c>
      <c r="L48" s="33">
        <v>0</v>
      </c>
      <c r="M48" s="34">
        <f t="shared" si="6"/>
        <v>5800</v>
      </c>
      <c r="N48" s="102" t="s">
        <v>175</v>
      </c>
      <c r="O48" s="103" t="s">
        <v>45</v>
      </c>
      <c r="P48" s="25" t="s">
        <v>175</v>
      </c>
      <c r="Q48" s="25" t="s">
        <v>175</v>
      </c>
      <c r="R48" s="101" t="s">
        <v>45</v>
      </c>
      <c r="S48" s="26" t="s">
        <v>104</v>
      </c>
    </row>
    <row r="49" spans="1:19" ht="31.5" customHeight="1">
      <c r="A49" s="21" t="s">
        <v>126</v>
      </c>
      <c r="B49" s="39" t="s">
        <v>32</v>
      </c>
      <c r="C49" s="26" t="s">
        <v>146</v>
      </c>
      <c r="D49" s="36" t="s">
        <v>44</v>
      </c>
      <c r="E49" s="35" t="s">
        <v>29</v>
      </c>
      <c r="F49" s="35" t="s">
        <v>144</v>
      </c>
      <c r="G49" s="35">
        <v>1</v>
      </c>
      <c r="H49" s="27">
        <v>1000</v>
      </c>
      <c r="I49" s="35">
        <v>1</v>
      </c>
      <c r="J49" s="33">
        <f t="shared" si="4"/>
        <v>1000</v>
      </c>
      <c r="K49" s="33">
        <v>0</v>
      </c>
      <c r="L49" s="33">
        <v>0</v>
      </c>
      <c r="M49" s="34">
        <f t="shared" si="6"/>
        <v>1000</v>
      </c>
      <c r="N49" s="102" t="s">
        <v>175</v>
      </c>
      <c r="O49" s="103" t="s">
        <v>45</v>
      </c>
      <c r="P49" s="25" t="s">
        <v>175</v>
      </c>
      <c r="Q49" s="25" t="s">
        <v>175</v>
      </c>
      <c r="R49" s="101" t="s">
        <v>45</v>
      </c>
      <c r="S49" s="26" t="s">
        <v>106</v>
      </c>
    </row>
    <row r="50" spans="1:19" ht="31.5" customHeight="1">
      <c r="A50" s="21" t="s">
        <v>126</v>
      </c>
      <c r="B50" s="39" t="s">
        <v>32</v>
      </c>
      <c r="C50" s="26" t="s">
        <v>147</v>
      </c>
      <c r="D50" s="36" t="s">
        <v>44</v>
      </c>
      <c r="E50" s="35" t="s">
        <v>29</v>
      </c>
      <c r="F50" s="35" t="s">
        <v>144</v>
      </c>
      <c r="G50" s="35">
        <v>1</v>
      </c>
      <c r="H50" s="27">
        <v>3150</v>
      </c>
      <c r="I50" s="35">
        <v>1</v>
      </c>
      <c r="J50" s="33">
        <f t="shared" si="4"/>
        <v>3150</v>
      </c>
      <c r="K50" s="33">
        <v>0</v>
      </c>
      <c r="L50" s="33">
        <v>0</v>
      </c>
      <c r="M50" s="34">
        <f t="shared" si="6"/>
        <v>3150</v>
      </c>
      <c r="N50" s="102" t="s">
        <v>175</v>
      </c>
      <c r="O50" s="103" t="s">
        <v>45</v>
      </c>
      <c r="P50" s="25" t="s">
        <v>175</v>
      </c>
      <c r="Q50" s="25" t="s">
        <v>175</v>
      </c>
      <c r="R50" s="101" t="s">
        <v>45</v>
      </c>
      <c r="S50" s="26" t="s">
        <v>108</v>
      </c>
    </row>
    <row r="51" spans="1:19" ht="31.5" customHeight="1">
      <c r="A51" s="21" t="s">
        <v>126</v>
      </c>
      <c r="B51" s="39" t="s">
        <v>32</v>
      </c>
      <c r="C51" s="26" t="s">
        <v>148</v>
      </c>
      <c r="D51" s="36" t="s">
        <v>44</v>
      </c>
      <c r="E51" s="35" t="s">
        <v>29</v>
      </c>
      <c r="F51" s="35" t="s">
        <v>144</v>
      </c>
      <c r="G51" s="35">
        <v>1</v>
      </c>
      <c r="H51" s="27">
        <v>3750</v>
      </c>
      <c r="I51" s="35">
        <v>1</v>
      </c>
      <c r="J51" s="33">
        <f t="shared" si="4"/>
        <v>3750</v>
      </c>
      <c r="K51" s="33">
        <v>0</v>
      </c>
      <c r="L51" s="33">
        <v>0</v>
      </c>
      <c r="M51" s="34">
        <f t="shared" si="6"/>
        <v>3750</v>
      </c>
      <c r="N51" s="102" t="s">
        <v>175</v>
      </c>
      <c r="O51" s="103" t="s">
        <v>45</v>
      </c>
      <c r="P51" s="25" t="s">
        <v>175</v>
      </c>
      <c r="Q51" s="25" t="s">
        <v>175</v>
      </c>
      <c r="R51" s="101" t="s">
        <v>45</v>
      </c>
      <c r="S51" s="26"/>
    </row>
    <row r="52" spans="1:19" ht="31.5" customHeight="1">
      <c r="A52" s="21" t="s">
        <v>126</v>
      </c>
      <c r="B52" s="39" t="s">
        <v>32</v>
      </c>
      <c r="C52" s="36" t="s">
        <v>149</v>
      </c>
      <c r="D52" s="36" t="s">
        <v>44</v>
      </c>
      <c r="E52" s="35" t="s">
        <v>29</v>
      </c>
      <c r="F52" s="35" t="s">
        <v>144</v>
      </c>
      <c r="G52" s="35">
        <v>1</v>
      </c>
      <c r="H52" s="27">
        <v>6500</v>
      </c>
      <c r="I52" s="35">
        <v>1</v>
      </c>
      <c r="J52" s="33">
        <f t="shared" si="4"/>
        <v>6500</v>
      </c>
      <c r="K52" s="33">
        <f>J52*0.09</f>
        <v>585</v>
      </c>
      <c r="L52" s="33">
        <v>500</v>
      </c>
      <c r="M52" s="34">
        <f t="shared" si="6"/>
        <v>7585</v>
      </c>
      <c r="N52" s="102" t="s">
        <v>175</v>
      </c>
      <c r="O52" s="103" t="s">
        <v>45</v>
      </c>
      <c r="P52" s="25" t="s">
        <v>175</v>
      </c>
      <c r="Q52" s="25" t="s">
        <v>175</v>
      </c>
      <c r="R52" s="101" t="s">
        <v>45</v>
      </c>
      <c r="S52" s="26"/>
    </row>
    <row r="53" spans="1:19" ht="31.5" customHeight="1">
      <c r="A53" s="78" t="s">
        <v>139</v>
      </c>
      <c r="B53" s="78" t="s">
        <v>32</v>
      </c>
      <c r="C53" s="86" t="s">
        <v>140</v>
      </c>
      <c r="D53" s="87" t="s">
        <v>44</v>
      </c>
      <c r="E53" s="89" t="s">
        <v>29</v>
      </c>
      <c r="F53" s="89" t="s">
        <v>45</v>
      </c>
      <c r="G53" s="89">
        <v>1</v>
      </c>
      <c r="H53" s="88" t="s">
        <v>4</v>
      </c>
      <c r="I53" s="89">
        <v>1</v>
      </c>
      <c r="J53" s="79">
        <v>120000</v>
      </c>
      <c r="K53" s="79"/>
      <c r="L53" s="79">
        <v>0</v>
      </c>
      <c r="M53" s="79">
        <f t="shared" si="6"/>
        <v>120000</v>
      </c>
      <c r="N53" s="104" t="s">
        <v>45</v>
      </c>
      <c r="O53" s="105" t="s">
        <v>45</v>
      </c>
      <c r="P53" s="80" t="s">
        <v>45</v>
      </c>
      <c r="Q53" s="80" t="s">
        <v>45</v>
      </c>
      <c r="R53" s="101" t="s">
        <v>45</v>
      </c>
      <c r="S53" s="26"/>
    </row>
    <row r="54" spans="1:19" ht="31.5" customHeight="1">
      <c r="A54" s="21" t="s">
        <v>125</v>
      </c>
      <c r="B54" s="38" t="s">
        <v>92</v>
      </c>
      <c r="C54" s="26" t="s">
        <v>93</v>
      </c>
      <c r="D54" s="36" t="s">
        <v>94</v>
      </c>
      <c r="E54" s="35" t="s">
        <v>29</v>
      </c>
      <c r="F54" s="35" t="s">
        <v>30</v>
      </c>
      <c r="G54" s="35" t="s">
        <v>65</v>
      </c>
      <c r="H54" s="27">
        <v>24000</v>
      </c>
      <c r="I54" s="21">
        <v>1</v>
      </c>
      <c r="J54" s="47">
        <f aca="true" t="shared" si="7" ref="J54:J66">H54*I54</f>
        <v>24000</v>
      </c>
      <c r="K54" s="47">
        <v>0</v>
      </c>
      <c r="L54" s="48">
        <v>0</v>
      </c>
      <c r="M54" s="41">
        <f aca="true" t="shared" si="8" ref="M54:M66">J54+K54+L54</f>
        <v>24000</v>
      </c>
      <c r="N54" s="8" t="s">
        <v>175</v>
      </c>
      <c r="O54" s="8" t="s">
        <v>45</v>
      </c>
      <c r="P54" s="8" t="s">
        <v>175</v>
      </c>
      <c r="Q54" s="8" t="s">
        <v>175</v>
      </c>
      <c r="R54" s="101" t="s">
        <v>45</v>
      </c>
      <c r="S54" s="26" t="s">
        <v>115</v>
      </c>
    </row>
    <row r="55" spans="1:19" ht="47.25" customHeight="1">
      <c r="A55" s="21" t="s">
        <v>125</v>
      </c>
      <c r="B55" s="38" t="s">
        <v>92</v>
      </c>
      <c r="C55" s="26" t="s">
        <v>96</v>
      </c>
      <c r="D55" s="30" t="s">
        <v>94</v>
      </c>
      <c r="E55" s="31" t="s">
        <v>65</v>
      </c>
      <c r="F55" s="31" t="s">
        <v>65</v>
      </c>
      <c r="G55" s="31" t="s">
        <v>65</v>
      </c>
      <c r="H55" s="28">
        <v>2320</v>
      </c>
      <c r="I55" s="37">
        <v>9</v>
      </c>
      <c r="J55" s="49">
        <f t="shared" si="7"/>
        <v>20880</v>
      </c>
      <c r="K55" s="49">
        <v>0</v>
      </c>
      <c r="L55" s="49">
        <v>0</v>
      </c>
      <c r="M55" s="50">
        <f t="shared" si="8"/>
        <v>20880</v>
      </c>
      <c r="N55" s="8" t="s">
        <v>45</v>
      </c>
      <c r="O55" s="8" t="s">
        <v>45</v>
      </c>
      <c r="P55" s="8" t="s">
        <v>175</v>
      </c>
      <c r="Q55" s="8" t="s">
        <v>175</v>
      </c>
      <c r="R55" s="101" t="s">
        <v>45</v>
      </c>
      <c r="S55" s="26"/>
    </row>
    <row r="56" spans="1:19" ht="44.25" customHeight="1">
      <c r="A56" s="21" t="s">
        <v>125</v>
      </c>
      <c r="B56" s="38" t="s">
        <v>92</v>
      </c>
      <c r="C56" s="26" t="s">
        <v>97</v>
      </c>
      <c r="D56" s="30" t="s">
        <v>98</v>
      </c>
      <c r="E56" s="31" t="s">
        <v>65</v>
      </c>
      <c r="F56" s="31" t="s">
        <v>65</v>
      </c>
      <c r="G56" s="31" t="s">
        <v>65</v>
      </c>
      <c r="H56" s="28">
        <v>2500</v>
      </c>
      <c r="I56" s="37">
        <v>3</v>
      </c>
      <c r="J56" s="49">
        <f t="shared" si="7"/>
        <v>7500</v>
      </c>
      <c r="K56" s="49">
        <v>0</v>
      </c>
      <c r="L56" s="49">
        <v>0</v>
      </c>
      <c r="M56" s="50">
        <f t="shared" si="8"/>
        <v>7500</v>
      </c>
      <c r="N56" s="8" t="s">
        <v>45</v>
      </c>
      <c r="O56" s="8" t="s">
        <v>45</v>
      </c>
      <c r="P56" s="8" t="s">
        <v>175</v>
      </c>
      <c r="Q56" s="8" t="s">
        <v>175</v>
      </c>
      <c r="R56" s="101" t="s">
        <v>45</v>
      </c>
      <c r="S56" s="26"/>
    </row>
    <row r="57" spans="1:19" ht="31.5" customHeight="1">
      <c r="A57" s="21" t="s">
        <v>125</v>
      </c>
      <c r="B57" s="38" t="s">
        <v>92</v>
      </c>
      <c r="C57" s="26" t="s">
        <v>105</v>
      </c>
      <c r="D57" s="30" t="s">
        <v>44</v>
      </c>
      <c r="E57" s="31" t="s">
        <v>29</v>
      </c>
      <c r="F57" s="31" t="s">
        <v>45</v>
      </c>
      <c r="G57" s="31">
        <v>5</v>
      </c>
      <c r="H57" s="28">
        <v>169</v>
      </c>
      <c r="I57" s="31">
        <v>10</v>
      </c>
      <c r="J57" s="49">
        <f t="shared" si="7"/>
        <v>1690</v>
      </c>
      <c r="K57" s="49">
        <v>0</v>
      </c>
      <c r="L57" s="49">
        <v>0</v>
      </c>
      <c r="M57" s="50">
        <f t="shared" si="8"/>
        <v>1690</v>
      </c>
      <c r="N57" s="25" t="s">
        <v>175</v>
      </c>
      <c r="O57" s="25" t="s">
        <v>45</v>
      </c>
      <c r="P57" s="25" t="s">
        <v>175</v>
      </c>
      <c r="Q57" s="25" t="s">
        <v>175</v>
      </c>
      <c r="R57" s="101" t="s">
        <v>45</v>
      </c>
      <c r="S57" s="26"/>
    </row>
    <row r="58" spans="1:19" ht="31.5" customHeight="1">
      <c r="A58" s="21" t="s">
        <v>125</v>
      </c>
      <c r="B58" s="38" t="s">
        <v>92</v>
      </c>
      <c r="C58" s="26" t="s">
        <v>109</v>
      </c>
      <c r="D58" s="29" t="s">
        <v>110</v>
      </c>
      <c r="E58" s="31" t="s">
        <v>29</v>
      </c>
      <c r="F58" s="31" t="s">
        <v>45</v>
      </c>
      <c r="G58" s="31">
        <v>1</v>
      </c>
      <c r="H58" s="28">
        <v>60</v>
      </c>
      <c r="I58" s="31">
        <v>60</v>
      </c>
      <c r="J58" s="49">
        <f t="shared" si="7"/>
        <v>3600</v>
      </c>
      <c r="K58" s="49">
        <v>0</v>
      </c>
      <c r="L58" s="49">
        <v>0</v>
      </c>
      <c r="M58" s="50">
        <f t="shared" si="8"/>
        <v>3600</v>
      </c>
      <c r="N58" s="25" t="s">
        <v>175</v>
      </c>
      <c r="O58" s="25" t="s">
        <v>45</v>
      </c>
      <c r="P58" s="25" t="s">
        <v>175</v>
      </c>
      <c r="Q58" s="25" t="s">
        <v>175</v>
      </c>
      <c r="R58" s="101" t="s">
        <v>45</v>
      </c>
      <c r="S58" s="26"/>
    </row>
    <row r="59" spans="1:19" ht="54" customHeight="1">
      <c r="A59" s="21" t="s">
        <v>125</v>
      </c>
      <c r="B59" s="38" t="s">
        <v>92</v>
      </c>
      <c r="C59" s="26" t="s">
        <v>111</v>
      </c>
      <c r="D59" s="29" t="s">
        <v>110</v>
      </c>
      <c r="E59" s="31" t="s">
        <v>29</v>
      </c>
      <c r="F59" s="31" t="s">
        <v>45</v>
      </c>
      <c r="G59" s="31">
        <v>1</v>
      </c>
      <c r="H59" s="28">
        <v>20</v>
      </c>
      <c r="I59" s="31">
        <v>20</v>
      </c>
      <c r="J59" s="49">
        <f t="shared" si="7"/>
        <v>400</v>
      </c>
      <c r="K59" s="49">
        <v>0</v>
      </c>
      <c r="L59" s="49">
        <v>0</v>
      </c>
      <c r="M59" s="50">
        <f t="shared" si="8"/>
        <v>400</v>
      </c>
      <c r="N59" s="25" t="s">
        <v>175</v>
      </c>
      <c r="O59" s="25" t="s">
        <v>45</v>
      </c>
      <c r="P59" s="25" t="s">
        <v>175</v>
      </c>
      <c r="Q59" s="25" t="s">
        <v>175</v>
      </c>
      <c r="R59" s="101" t="s">
        <v>45</v>
      </c>
      <c r="S59" s="26"/>
    </row>
    <row r="60" spans="1:19" ht="51.75" customHeight="1">
      <c r="A60" s="21" t="s">
        <v>125</v>
      </c>
      <c r="B60" s="38" t="s">
        <v>92</v>
      </c>
      <c r="C60" s="26" t="s">
        <v>176</v>
      </c>
      <c r="D60" s="29" t="s">
        <v>112</v>
      </c>
      <c r="E60" s="31" t="s">
        <v>29</v>
      </c>
      <c r="F60" s="31" t="s">
        <v>65</v>
      </c>
      <c r="G60" s="31" t="s">
        <v>65</v>
      </c>
      <c r="H60" s="28">
        <v>600</v>
      </c>
      <c r="I60" s="31">
        <v>1</v>
      </c>
      <c r="J60" s="49">
        <f t="shared" si="7"/>
        <v>600</v>
      </c>
      <c r="K60" s="49">
        <v>0</v>
      </c>
      <c r="L60" s="49">
        <v>0</v>
      </c>
      <c r="M60" s="50">
        <f t="shared" si="8"/>
        <v>600</v>
      </c>
      <c r="N60" s="25" t="s">
        <v>175</v>
      </c>
      <c r="O60" s="25" t="s">
        <v>45</v>
      </c>
      <c r="P60" s="25" t="s">
        <v>175</v>
      </c>
      <c r="Q60" s="25" t="s">
        <v>175</v>
      </c>
      <c r="R60" s="101" t="s">
        <v>45</v>
      </c>
      <c r="S60" s="26"/>
    </row>
    <row r="61" spans="1:19" ht="31.5" customHeight="1">
      <c r="A61" s="21" t="s">
        <v>125</v>
      </c>
      <c r="B61" s="38" t="s">
        <v>92</v>
      </c>
      <c r="C61" s="26" t="s">
        <v>113</v>
      </c>
      <c r="D61" s="30" t="s">
        <v>114</v>
      </c>
      <c r="E61" s="31" t="s">
        <v>29</v>
      </c>
      <c r="F61" s="31" t="s">
        <v>65</v>
      </c>
      <c r="G61" s="31" t="s">
        <v>65</v>
      </c>
      <c r="H61" s="28">
        <v>300</v>
      </c>
      <c r="I61" s="31">
        <v>3</v>
      </c>
      <c r="J61" s="49">
        <f t="shared" si="7"/>
        <v>900</v>
      </c>
      <c r="K61" s="49">
        <v>0</v>
      </c>
      <c r="L61" s="49">
        <v>0</v>
      </c>
      <c r="M61" s="50">
        <f t="shared" si="8"/>
        <v>900</v>
      </c>
      <c r="N61" s="8" t="s">
        <v>45</v>
      </c>
      <c r="O61" s="8" t="s">
        <v>45</v>
      </c>
      <c r="P61" s="8" t="s">
        <v>175</v>
      </c>
      <c r="Q61" s="8" t="s">
        <v>175</v>
      </c>
      <c r="R61" s="101" t="s">
        <v>45</v>
      </c>
      <c r="S61" s="26"/>
    </row>
    <row r="62" spans="1:19" ht="31.5" customHeight="1">
      <c r="A62" s="21" t="s">
        <v>125</v>
      </c>
      <c r="B62" s="38" t="s">
        <v>92</v>
      </c>
      <c r="C62" s="26" t="s">
        <v>116</v>
      </c>
      <c r="D62" s="30" t="s">
        <v>98</v>
      </c>
      <c r="E62" s="31" t="s">
        <v>29</v>
      </c>
      <c r="F62" s="31" t="s">
        <v>65</v>
      </c>
      <c r="G62" s="31" t="s">
        <v>65</v>
      </c>
      <c r="H62" s="28">
        <v>6000</v>
      </c>
      <c r="I62" s="31">
        <v>1</v>
      </c>
      <c r="J62" s="49">
        <f t="shared" si="7"/>
        <v>6000</v>
      </c>
      <c r="K62" s="49">
        <v>0</v>
      </c>
      <c r="L62" s="49">
        <v>0</v>
      </c>
      <c r="M62" s="50">
        <f t="shared" si="8"/>
        <v>6000</v>
      </c>
      <c r="N62" s="8" t="s">
        <v>45</v>
      </c>
      <c r="O62" s="8" t="s">
        <v>45</v>
      </c>
      <c r="P62" s="8" t="s">
        <v>175</v>
      </c>
      <c r="Q62" s="8" t="s">
        <v>175</v>
      </c>
      <c r="R62" s="101" t="s">
        <v>45</v>
      </c>
      <c r="S62" s="26"/>
    </row>
    <row r="63" spans="1:19" ht="31.5" customHeight="1">
      <c r="A63" s="21" t="s">
        <v>125</v>
      </c>
      <c r="B63" s="38" t="s">
        <v>92</v>
      </c>
      <c r="C63" s="26" t="s">
        <v>117</v>
      </c>
      <c r="D63" s="30" t="s">
        <v>98</v>
      </c>
      <c r="E63" s="31" t="s">
        <v>29</v>
      </c>
      <c r="F63" s="31" t="s">
        <v>65</v>
      </c>
      <c r="G63" s="31" t="s">
        <v>65</v>
      </c>
      <c r="H63" s="28">
        <v>40000</v>
      </c>
      <c r="I63" s="31">
        <v>1</v>
      </c>
      <c r="J63" s="49">
        <f t="shared" si="7"/>
        <v>40000</v>
      </c>
      <c r="K63" s="51">
        <v>0</v>
      </c>
      <c r="L63" s="49">
        <v>0</v>
      </c>
      <c r="M63" s="50">
        <f t="shared" si="8"/>
        <v>40000</v>
      </c>
      <c r="N63" s="8" t="s">
        <v>175</v>
      </c>
      <c r="O63" s="8" t="s">
        <v>45</v>
      </c>
      <c r="P63" s="8" t="s">
        <v>175</v>
      </c>
      <c r="Q63" s="8" t="s">
        <v>175</v>
      </c>
      <c r="R63" s="101" t="s">
        <v>45</v>
      </c>
      <c r="S63" s="26"/>
    </row>
    <row r="64" spans="1:19" s="134" customFormat="1" ht="31.5" customHeight="1">
      <c r="A64" s="126" t="s">
        <v>125</v>
      </c>
      <c r="B64" s="127" t="s">
        <v>92</v>
      </c>
      <c r="C64" s="128" t="s">
        <v>183</v>
      </c>
      <c r="D64" s="128" t="s">
        <v>118</v>
      </c>
      <c r="E64" s="129" t="s">
        <v>29</v>
      </c>
      <c r="F64" s="129" t="s">
        <v>65</v>
      </c>
      <c r="G64" s="129" t="s">
        <v>65</v>
      </c>
      <c r="H64" s="130">
        <v>95.6</v>
      </c>
      <c r="I64" s="129">
        <v>5</v>
      </c>
      <c r="J64" s="131">
        <f t="shared" si="7"/>
        <v>478</v>
      </c>
      <c r="K64" s="130">
        <f>J64*0.09</f>
        <v>43.019999999999996</v>
      </c>
      <c r="L64" s="131">
        <v>18</v>
      </c>
      <c r="M64" s="132">
        <f t="shared" si="8"/>
        <v>539.02</v>
      </c>
      <c r="N64" s="126" t="s">
        <v>45</v>
      </c>
      <c r="O64" s="126" t="s">
        <v>175</v>
      </c>
      <c r="P64" s="126" t="s">
        <v>45</v>
      </c>
      <c r="Q64" s="126" t="s">
        <v>45</v>
      </c>
      <c r="R64" s="133" t="s">
        <v>45</v>
      </c>
      <c r="S64" s="128" t="s">
        <v>184</v>
      </c>
    </row>
    <row r="65" spans="1:19" ht="31.5" customHeight="1">
      <c r="A65" s="21" t="s">
        <v>125</v>
      </c>
      <c r="B65" s="38" t="s">
        <v>92</v>
      </c>
      <c r="C65" s="26" t="s">
        <v>121</v>
      </c>
      <c r="D65" s="30" t="s">
        <v>120</v>
      </c>
      <c r="E65" s="31" t="s">
        <v>29</v>
      </c>
      <c r="F65" s="31" t="s">
        <v>65</v>
      </c>
      <c r="G65" s="31" t="s">
        <v>65</v>
      </c>
      <c r="H65" s="28">
        <v>3000</v>
      </c>
      <c r="I65" s="31">
        <v>1</v>
      </c>
      <c r="J65" s="49">
        <f t="shared" si="7"/>
        <v>3000</v>
      </c>
      <c r="K65" s="51">
        <v>0</v>
      </c>
      <c r="L65" s="51">
        <v>0</v>
      </c>
      <c r="M65" s="50">
        <f t="shared" si="8"/>
        <v>3000</v>
      </c>
      <c r="N65" s="25" t="s">
        <v>45</v>
      </c>
      <c r="O65" s="25" t="s">
        <v>45</v>
      </c>
      <c r="P65" s="25" t="s">
        <v>175</v>
      </c>
      <c r="Q65" s="25" t="s">
        <v>175</v>
      </c>
      <c r="R65" s="101" t="s">
        <v>45</v>
      </c>
      <c r="S65" s="26" t="s">
        <v>186</v>
      </c>
    </row>
    <row r="66" spans="1:19" ht="31.5" customHeight="1" thickBot="1">
      <c r="A66" s="21" t="s">
        <v>125</v>
      </c>
      <c r="B66" s="38" t="s">
        <v>92</v>
      </c>
      <c r="C66" s="26" t="s">
        <v>122</v>
      </c>
      <c r="D66" s="30" t="s">
        <v>120</v>
      </c>
      <c r="E66" s="31" t="s">
        <v>29</v>
      </c>
      <c r="F66" s="31" t="s">
        <v>30</v>
      </c>
      <c r="G66" s="31">
        <v>5</v>
      </c>
      <c r="H66" s="28">
        <v>750</v>
      </c>
      <c r="I66" s="31">
        <v>1</v>
      </c>
      <c r="J66" s="49">
        <f t="shared" si="7"/>
        <v>750</v>
      </c>
      <c r="K66" s="51">
        <v>0</v>
      </c>
      <c r="L66" s="51">
        <v>0</v>
      </c>
      <c r="M66" s="50">
        <f t="shared" si="8"/>
        <v>750</v>
      </c>
      <c r="N66" s="25" t="s">
        <v>175</v>
      </c>
      <c r="O66" s="25" t="s">
        <v>45</v>
      </c>
      <c r="P66" s="25" t="s">
        <v>175</v>
      </c>
      <c r="Q66" s="25" t="s">
        <v>175</v>
      </c>
      <c r="R66" s="94" t="s">
        <v>45</v>
      </c>
      <c r="S66" s="26"/>
    </row>
    <row r="67" spans="1:19" ht="31.5" customHeight="1" thickBot="1">
      <c r="A67" s="225" t="s">
        <v>170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227"/>
      <c r="M67" s="69">
        <f>SUM(M6:M66)</f>
        <v>1138371.8900000001</v>
      </c>
      <c r="N67" s="70"/>
      <c r="O67" s="71"/>
      <c r="P67" s="71"/>
      <c r="Q67" s="71"/>
      <c r="R67" s="95"/>
      <c r="S67" s="96">
        <v>1507039.3449000001</v>
      </c>
    </row>
    <row r="68" spans="1:19" ht="31.5" customHeight="1">
      <c r="A68" s="21" t="s">
        <v>125</v>
      </c>
      <c r="B68" s="39" t="s">
        <v>99</v>
      </c>
      <c r="C68" s="26" t="s">
        <v>100</v>
      </c>
      <c r="D68" s="29" t="s">
        <v>101</v>
      </c>
      <c r="E68" s="31" t="s">
        <v>29</v>
      </c>
      <c r="F68" s="31" t="s">
        <v>45</v>
      </c>
      <c r="G68" s="31">
        <v>10</v>
      </c>
      <c r="H68" s="28">
        <v>100</v>
      </c>
      <c r="I68" s="37">
        <v>5</v>
      </c>
      <c r="J68" s="49">
        <f aca="true" t="shared" si="9" ref="J68:J77">H68*I68</f>
        <v>500</v>
      </c>
      <c r="K68" s="28">
        <f>J68*0.09</f>
        <v>45</v>
      </c>
      <c r="L68" s="28">
        <v>20</v>
      </c>
      <c r="M68" s="50">
        <f>J68+K68+L68</f>
        <v>565</v>
      </c>
      <c r="N68" s="8" t="s">
        <v>45</v>
      </c>
      <c r="O68" s="8" t="s">
        <v>175</v>
      </c>
      <c r="P68" s="8" t="s">
        <v>45</v>
      </c>
      <c r="Q68" s="8" t="s">
        <v>45</v>
      </c>
      <c r="R68" s="101" t="s">
        <v>45</v>
      </c>
      <c r="S68" s="26"/>
    </row>
    <row r="69" spans="1:19" ht="31.5" customHeight="1">
      <c r="A69" s="21" t="s">
        <v>125</v>
      </c>
      <c r="B69" s="39" t="s">
        <v>99</v>
      </c>
      <c r="C69" s="26" t="s">
        <v>103</v>
      </c>
      <c r="D69" s="30" t="s">
        <v>91</v>
      </c>
      <c r="E69" s="31" t="s">
        <v>38</v>
      </c>
      <c r="F69" s="31" t="s">
        <v>45</v>
      </c>
      <c r="G69" s="31">
        <v>10</v>
      </c>
      <c r="H69" s="28">
        <v>250</v>
      </c>
      <c r="I69" s="37">
        <v>5</v>
      </c>
      <c r="J69" s="49">
        <f t="shared" si="9"/>
        <v>1250</v>
      </c>
      <c r="K69" s="28">
        <f>J69*0.09</f>
        <v>112.5</v>
      </c>
      <c r="L69" s="49">
        <v>0</v>
      </c>
      <c r="M69" s="50">
        <f>J69+K69+L69</f>
        <v>1362.5</v>
      </c>
      <c r="N69" s="8" t="s">
        <v>45</v>
      </c>
      <c r="O69" s="8" t="s">
        <v>45</v>
      </c>
      <c r="P69" s="101" t="s">
        <v>45</v>
      </c>
      <c r="Q69" s="8" t="s">
        <v>45</v>
      </c>
      <c r="R69" s="101" t="s">
        <v>175</v>
      </c>
      <c r="S69" s="42"/>
    </row>
    <row r="70" spans="1:19" ht="31.5" customHeight="1">
      <c r="A70" s="21" t="s">
        <v>125</v>
      </c>
      <c r="B70" s="39" t="s">
        <v>99</v>
      </c>
      <c r="C70" s="26" t="s">
        <v>107</v>
      </c>
      <c r="D70" s="30" t="s">
        <v>44</v>
      </c>
      <c r="E70" s="31" t="s">
        <v>29</v>
      </c>
      <c r="F70" s="31" t="s">
        <v>45</v>
      </c>
      <c r="G70" s="31">
        <v>5</v>
      </c>
      <c r="H70" s="28">
        <v>29.95</v>
      </c>
      <c r="I70" s="31">
        <v>10</v>
      </c>
      <c r="J70" s="49">
        <f t="shared" si="9"/>
        <v>299.5</v>
      </c>
      <c r="K70" s="49">
        <v>0</v>
      </c>
      <c r="L70" s="49">
        <v>0</v>
      </c>
      <c r="M70" s="50">
        <f>J70+K70+L70</f>
        <v>299.5</v>
      </c>
      <c r="N70" s="25" t="s">
        <v>175</v>
      </c>
      <c r="O70" s="25" t="s">
        <v>45</v>
      </c>
      <c r="P70" s="25" t="s">
        <v>175</v>
      </c>
      <c r="Q70" s="25" t="s">
        <v>175</v>
      </c>
      <c r="R70" s="94" t="s">
        <v>45</v>
      </c>
      <c r="S70" s="26"/>
    </row>
    <row r="71" spans="1:19" ht="31.5" customHeight="1">
      <c r="A71" s="21" t="s">
        <v>125</v>
      </c>
      <c r="B71" s="39" t="s">
        <v>99</v>
      </c>
      <c r="C71" s="26" t="s">
        <v>119</v>
      </c>
      <c r="D71" s="30" t="s">
        <v>120</v>
      </c>
      <c r="E71" s="31" t="s">
        <v>29</v>
      </c>
      <c r="F71" s="31" t="s">
        <v>45</v>
      </c>
      <c r="G71" s="37">
        <v>5</v>
      </c>
      <c r="H71" s="28">
        <v>39.99</v>
      </c>
      <c r="I71" s="31">
        <v>5</v>
      </c>
      <c r="J71" s="49">
        <f t="shared" si="9"/>
        <v>199.95000000000002</v>
      </c>
      <c r="K71" s="28">
        <f>J71*0.09</f>
        <v>17.9955</v>
      </c>
      <c r="L71" s="51">
        <v>0</v>
      </c>
      <c r="M71" s="50">
        <f>J71+K71+L71</f>
        <v>217.9455</v>
      </c>
      <c r="N71" s="8" t="s">
        <v>45</v>
      </c>
      <c r="O71" s="8" t="s">
        <v>175</v>
      </c>
      <c r="P71" s="8" t="s">
        <v>45</v>
      </c>
      <c r="Q71" s="8" t="s">
        <v>45</v>
      </c>
      <c r="R71" s="101" t="s">
        <v>45</v>
      </c>
      <c r="S71" s="26"/>
    </row>
    <row r="72" spans="1:19" ht="31.5" customHeight="1">
      <c r="A72" s="21" t="s">
        <v>126</v>
      </c>
      <c r="B72" s="38" t="s">
        <v>99</v>
      </c>
      <c r="C72" s="26" t="s">
        <v>129</v>
      </c>
      <c r="D72" s="36" t="s">
        <v>44</v>
      </c>
      <c r="E72" s="35" t="s">
        <v>29</v>
      </c>
      <c r="F72" s="35" t="s">
        <v>45</v>
      </c>
      <c r="G72" s="35">
        <v>5</v>
      </c>
      <c r="H72" s="32">
        <v>10000</v>
      </c>
      <c r="I72" s="21">
        <v>1</v>
      </c>
      <c r="J72" s="33">
        <f t="shared" si="9"/>
        <v>10000</v>
      </c>
      <c r="K72" s="33">
        <f>J72*0.09</f>
        <v>900</v>
      </c>
      <c r="L72" s="33">
        <v>900</v>
      </c>
      <c r="M72" s="34">
        <f>SUM(J72:L72)</f>
        <v>11800</v>
      </c>
      <c r="N72" s="102" t="s">
        <v>45</v>
      </c>
      <c r="O72" s="103" t="s">
        <v>175</v>
      </c>
      <c r="P72" s="25" t="s">
        <v>175</v>
      </c>
      <c r="Q72" s="25" t="s">
        <v>175</v>
      </c>
      <c r="R72" s="101" t="s">
        <v>45</v>
      </c>
      <c r="S72" s="26"/>
    </row>
    <row r="73" spans="1:19" ht="31.5" customHeight="1">
      <c r="A73" s="21" t="s">
        <v>126</v>
      </c>
      <c r="B73" s="38" t="s">
        <v>99</v>
      </c>
      <c r="C73" s="26" t="s">
        <v>130</v>
      </c>
      <c r="D73" s="36" t="s">
        <v>44</v>
      </c>
      <c r="E73" s="35" t="s">
        <v>29</v>
      </c>
      <c r="F73" s="35" t="s">
        <v>45</v>
      </c>
      <c r="G73" s="35">
        <v>5</v>
      </c>
      <c r="H73" s="32">
        <v>10000</v>
      </c>
      <c r="I73" s="21">
        <v>1</v>
      </c>
      <c r="J73" s="33">
        <f t="shared" si="9"/>
        <v>10000</v>
      </c>
      <c r="K73" s="33">
        <f>J73*0.09</f>
        <v>900</v>
      </c>
      <c r="L73" s="33">
        <v>-900</v>
      </c>
      <c r="M73" s="34">
        <f>SUM(J73:L73)</f>
        <v>10000</v>
      </c>
      <c r="N73" s="25" t="s">
        <v>175</v>
      </c>
      <c r="O73" s="25" t="s">
        <v>45</v>
      </c>
      <c r="P73" s="25" t="s">
        <v>175</v>
      </c>
      <c r="Q73" s="25" t="s">
        <v>175</v>
      </c>
      <c r="R73" s="94" t="s">
        <v>45</v>
      </c>
      <c r="S73" s="26"/>
    </row>
    <row r="74" spans="1:19" ht="31.5" customHeight="1">
      <c r="A74" s="21" t="s">
        <v>126</v>
      </c>
      <c r="B74" s="38" t="s">
        <v>99</v>
      </c>
      <c r="C74" s="26" t="s">
        <v>131</v>
      </c>
      <c r="D74" s="36" t="s">
        <v>44</v>
      </c>
      <c r="E74" s="35" t="s">
        <v>29</v>
      </c>
      <c r="F74" s="35" t="s">
        <v>45</v>
      </c>
      <c r="G74" s="35">
        <v>5</v>
      </c>
      <c r="H74" s="32">
        <v>20000</v>
      </c>
      <c r="I74" s="21">
        <v>1</v>
      </c>
      <c r="J74" s="33">
        <f t="shared" si="9"/>
        <v>20000</v>
      </c>
      <c r="K74" s="33">
        <f>J74*0.09</f>
        <v>1800</v>
      </c>
      <c r="L74" s="33">
        <v>-1800</v>
      </c>
      <c r="M74" s="34">
        <f>SUM(J74:L74)</f>
        <v>20000</v>
      </c>
      <c r="N74" s="102" t="s">
        <v>45</v>
      </c>
      <c r="O74" s="103" t="s">
        <v>175</v>
      </c>
      <c r="P74" s="25" t="s">
        <v>175</v>
      </c>
      <c r="Q74" s="25" t="s">
        <v>175</v>
      </c>
      <c r="R74" s="101" t="s">
        <v>45</v>
      </c>
      <c r="S74" s="26"/>
    </row>
    <row r="75" spans="1:19" ht="31.5" customHeight="1">
      <c r="A75" s="21" t="s">
        <v>126</v>
      </c>
      <c r="B75" s="39" t="s">
        <v>99</v>
      </c>
      <c r="C75" s="83" t="s">
        <v>137</v>
      </c>
      <c r="D75" s="84" t="s">
        <v>44</v>
      </c>
      <c r="E75" s="82" t="s">
        <v>29</v>
      </c>
      <c r="F75" s="82" t="s">
        <v>45</v>
      </c>
      <c r="G75" s="92">
        <v>1</v>
      </c>
      <c r="H75" s="85">
        <v>12300</v>
      </c>
      <c r="I75" s="82">
        <v>1</v>
      </c>
      <c r="J75" s="33">
        <f t="shared" si="9"/>
        <v>12300</v>
      </c>
      <c r="K75" s="33">
        <v>0</v>
      </c>
      <c r="L75" s="33">
        <v>0</v>
      </c>
      <c r="M75" s="34">
        <f>SUM(J75:L75)</f>
        <v>12300</v>
      </c>
      <c r="N75" s="8" t="s">
        <v>45</v>
      </c>
      <c r="O75" s="8" t="s">
        <v>45</v>
      </c>
      <c r="P75" s="8" t="s">
        <v>175</v>
      </c>
      <c r="Q75" s="8" t="s">
        <v>45</v>
      </c>
      <c r="R75" s="101" t="s">
        <v>45</v>
      </c>
      <c r="S75" s="26"/>
    </row>
    <row r="76" spans="1:19" ht="31.5" customHeight="1">
      <c r="A76" s="21" t="s">
        <v>37</v>
      </c>
      <c r="B76" s="38" t="s">
        <v>99</v>
      </c>
      <c r="C76" s="26" t="s">
        <v>43</v>
      </c>
      <c r="D76" s="36" t="s">
        <v>28</v>
      </c>
      <c r="E76" s="35" t="s">
        <v>38</v>
      </c>
      <c r="F76" s="35" t="s">
        <v>30</v>
      </c>
      <c r="G76" s="21">
        <v>20</v>
      </c>
      <c r="H76" s="27">
        <v>10077.66</v>
      </c>
      <c r="I76" s="35">
        <v>1</v>
      </c>
      <c r="J76" s="27">
        <f t="shared" si="9"/>
        <v>10077.66</v>
      </c>
      <c r="K76" s="27">
        <f>J76*0.09</f>
        <v>906.9893999999999</v>
      </c>
      <c r="L76" s="27">
        <f>1500+394.25</f>
        <v>1894.25</v>
      </c>
      <c r="M76" s="41">
        <f>J76+K76+L76</f>
        <v>12878.8994</v>
      </c>
      <c r="N76" s="106" t="s">
        <v>45</v>
      </c>
      <c r="O76" s="107" t="s">
        <v>175</v>
      </c>
      <c r="P76" s="107" t="s">
        <v>45</v>
      </c>
      <c r="Q76" s="107" t="s">
        <v>45</v>
      </c>
      <c r="R76" s="108" t="s">
        <v>45</v>
      </c>
      <c r="S76" s="26"/>
    </row>
    <row r="77" spans="1:19" ht="31.5" customHeight="1" thickBot="1">
      <c r="A77" s="21" t="s">
        <v>37</v>
      </c>
      <c r="B77" s="38" t="s">
        <v>99</v>
      </c>
      <c r="C77" s="26" t="s">
        <v>188</v>
      </c>
      <c r="D77" s="36" t="s">
        <v>53</v>
      </c>
      <c r="E77" s="35" t="s">
        <v>29</v>
      </c>
      <c r="F77" s="35" t="s">
        <v>31</v>
      </c>
      <c r="G77" s="21">
        <v>1</v>
      </c>
      <c r="H77" s="27">
        <v>10000</v>
      </c>
      <c r="I77" s="35">
        <v>1</v>
      </c>
      <c r="J77" s="27">
        <f t="shared" si="9"/>
        <v>10000</v>
      </c>
      <c r="K77" s="27">
        <f>J77*0.09</f>
        <v>900</v>
      </c>
      <c r="L77" s="27">
        <v>0</v>
      </c>
      <c r="M77" s="41">
        <f>J77+K77+L77</f>
        <v>10900</v>
      </c>
      <c r="N77" s="25" t="s">
        <v>175</v>
      </c>
      <c r="O77" s="25" t="s">
        <v>175</v>
      </c>
      <c r="P77" s="107" t="s">
        <v>175</v>
      </c>
      <c r="Q77" s="107" t="s">
        <v>175</v>
      </c>
      <c r="R77" s="108" t="s">
        <v>45</v>
      </c>
      <c r="S77" s="26"/>
    </row>
    <row r="78" spans="1:19" ht="31.5" customHeight="1" thickBot="1">
      <c r="A78" s="225" t="s">
        <v>171</v>
      </c>
      <c r="B78" s="226"/>
      <c r="C78" s="226"/>
      <c r="D78" s="226"/>
      <c r="E78" s="226"/>
      <c r="F78" s="226"/>
      <c r="G78" s="226"/>
      <c r="H78" s="226"/>
      <c r="I78" s="226"/>
      <c r="J78" s="226"/>
      <c r="K78" s="226"/>
      <c r="L78" s="227"/>
      <c r="M78" s="69">
        <f>SUM(M68:M77)</f>
        <v>80323.8449</v>
      </c>
      <c r="N78" s="70"/>
      <c r="O78" s="71"/>
      <c r="P78" s="71"/>
      <c r="Q78" s="71"/>
      <c r="R78" s="95"/>
      <c r="S78" s="96" t="s">
        <v>4</v>
      </c>
    </row>
    <row r="79" spans="1:19" ht="31.5" customHeight="1">
      <c r="A79" s="21" t="s">
        <v>37</v>
      </c>
      <c r="B79" s="38" t="s">
        <v>135</v>
      </c>
      <c r="C79" s="26" t="s">
        <v>46</v>
      </c>
      <c r="D79" s="36" t="s">
        <v>44</v>
      </c>
      <c r="E79" s="35" t="s">
        <v>29</v>
      </c>
      <c r="F79" s="35" t="s">
        <v>45</v>
      </c>
      <c r="G79" s="21">
        <v>1</v>
      </c>
      <c r="H79" s="27">
        <v>5000</v>
      </c>
      <c r="I79" s="35">
        <v>1</v>
      </c>
      <c r="J79" s="27">
        <f aca="true" t="shared" si="10" ref="J79:J84">H79*I79</f>
        <v>5000</v>
      </c>
      <c r="K79" s="27">
        <f aca="true" t="shared" si="11" ref="K79:K84">J79*0.09</f>
        <v>450</v>
      </c>
      <c r="L79" s="27">
        <v>125</v>
      </c>
      <c r="M79" s="41">
        <f>J79+K79+L79</f>
        <v>5575</v>
      </c>
      <c r="N79" s="25" t="s">
        <v>45</v>
      </c>
      <c r="O79" s="25" t="s">
        <v>175</v>
      </c>
      <c r="P79" s="25" t="s">
        <v>175</v>
      </c>
      <c r="Q79" s="25" t="s">
        <v>175</v>
      </c>
      <c r="R79" s="101" t="s">
        <v>45</v>
      </c>
      <c r="S79" s="26"/>
    </row>
    <row r="80" spans="1:19" ht="31.5" customHeight="1">
      <c r="A80" s="21" t="s">
        <v>37</v>
      </c>
      <c r="B80" s="38" t="s">
        <v>135</v>
      </c>
      <c r="C80" s="26" t="s">
        <v>47</v>
      </c>
      <c r="D80" s="36" t="s">
        <v>44</v>
      </c>
      <c r="E80" s="35" t="s">
        <v>29</v>
      </c>
      <c r="F80" s="35" t="s">
        <v>45</v>
      </c>
      <c r="G80" s="21">
        <v>1</v>
      </c>
      <c r="H80" s="27">
        <v>350</v>
      </c>
      <c r="I80" s="35">
        <v>1</v>
      </c>
      <c r="J80" s="27">
        <f t="shared" si="10"/>
        <v>350</v>
      </c>
      <c r="K80" s="27">
        <f t="shared" si="11"/>
        <v>31.5</v>
      </c>
      <c r="L80" s="27">
        <v>15</v>
      </c>
      <c r="M80" s="41">
        <f>J80+K80+L80</f>
        <v>396.5</v>
      </c>
      <c r="N80" s="25" t="s">
        <v>45</v>
      </c>
      <c r="O80" s="25" t="s">
        <v>175</v>
      </c>
      <c r="P80" s="25" t="s">
        <v>175</v>
      </c>
      <c r="Q80" s="25" t="s">
        <v>175</v>
      </c>
      <c r="R80" s="101" t="s">
        <v>45</v>
      </c>
      <c r="S80" s="26"/>
    </row>
    <row r="81" spans="1:19" ht="31.5" customHeight="1">
      <c r="A81" s="21" t="s">
        <v>37</v>
      </c>
      <c r="B81" s="38" t="s">
        <v>135</v>
      </c>
      <c r="C81" s="26" t="s">
        <v>54</v>
      </c>
      <c r="D81" s="36" t="s">
        <v>53</v>
      </c>
      <c r="E81" s="35" t="s">
        <v>29</v>
      </c>
      <c r="F81" s="35" t="s">
        <v>45</v>
      </c>
      <c r="G81" s="21">
        <v>3</v>
      </c>
      <c r="H81" s="27">
        <v>6000</v>
      </c>
      <c r="I81" s="35">
        <v>1</v>
      </c>
      <c r="J81" s="27">
        <f t="shared" si="10"/>
        <v>6000</v>
      </c>
      <c r="K81" s="27">
        <f t="shared" si="11"/>
        <v>540</v>
      </c>
      <c r="L81" s="27">
        <v>100</v>
      </c>
      <c r="M81" s="41">
        <f>J81+K81+L81</f>
        <v>6640</v>
      </c>
      <c r="N81" s="25" t="s">
        <v>175</v>
      </c>
      <c r="O81" s="25" t="s">
        <v>45</v>
      </c>
      <c r="P81" s="25" t="s">
        <v>175</v>
      </c>
      <c r="Q81" s="25" t="s">
        <v>175</v>
      </c>
      <c r="R81" s="101" t="s">
        <v>45</v>
      </c>
      <c r="S81" s="26"/>
    </row>
    <row r="82" spans="1:19" ht="31.5" customHeight="1">
      <c r="A82" s="21" t="s">
        <v>125</v>
      </c>
      <c r="B82" s="39" t="s">
        <v>135</v>
      </c>
      <c r="C82" s="26" t="s">
        <v>123</v>
      </c>
      <c r="D82" s="29" t="s">
        <v>124</v>
      </c>
      <c r="E82" s="31" t="s">
        <v>29</v>
      </c>
      <c r="F82" s="31" t="s">
        <v>45</v>
      </c>
      <c r="G82" s="31">
        <v>1</v>
      </c>
      <c r="H82" s="28">
        <v>19.99</v>
      </c>
      <c r="I82" s="31">
        <v>2100</v>
      </c>
      <c r="J82" s="49">
        <f t="shared" si="10"/>
        <v>41979</v>
      </c>
      <c r="K82" s="51">
        <f t="shared" si="11"/>
        <v>3778.1099999999997</v>
      </c>
      <c r="L82" s="51">
        <v>0</v>
      </c>
      <c r="M82" s="50">
        <f>J82+K82+L82</f>
        <v>45757.11</v>
      </c>
      <c r="N82" s="25" t="s">
        <v>175</v>
      </c>
      <c r="O82" s="25" t="s">
        <v>45</v>
      </c>
      <c r="P82" s="25" t="s">
        <v>175</v>
      </c>
      <c r="Q82" s="25" t="s">
        <v>45</v>
      </c>
      <c r="R82" s="94" t="s">
        <v>45</v>
      </c>
      <c r="S82" s="26"/>
    </row>
    <row r="83" spans="1:19" ht="31.5" customHeight="1">
      <c r="A83" s="21" t="s">
        <v>126</v>
      </c>
      <c r="B83" s="39" t="s">
        <v>135</v>
      </c>
      <c r="C83" s="83" t="s">
        <v>136</v>
      </c>
      <c r="D83" s="84" t="s">
        <v>44</v>
      </c>
      <c r="E83" s="82" t="s">
        <v>29</v>
      </c>
      <c r="F83" s="82" t="s">
        <v>45</v>
      </c>
      <c r="G83" s="92">
        <v>10</v>
      </c>
      <c r="H83" s="85">
        <v>70000</v>
      </c>
      <c r="I83" s="82">
        <v>1</v>
      </c>
      <c r="J83" s="33">
        <f t="shared" si="10"/>
        <v>70000</v>
      </c>
      <c r="K83" s="33">
        <f t="shared" si="11"/>
        <v>6300</v>
      </c>
      <c r="L83" s="33">
        <v>3700</v>
      </c>
      <c r="M83" s="34">
        <f>SUM(J83:L83)</f>
        <v>80000</v>
      </c>
      <c r="N83" s="25" t="s">
        <v>45</v>
      </c>
      <c r="O83" s="25" t="s">
        <v>175</v>
      </c>
      <c r="P83" s="25" t="s">
        <v>175</v>
      </c>
      <c r="Q83" s="25" t="s">
        <v>175</v>
      </c>
      <c r="R83" s="101" t="s">
        <v>45</v>
      </c>
      <c r="S83" s="26"/>
    </row>
    <row r="84" spans="1:19" ht="31.5" customHeight="1" thickBot="1">
      <c r="A84" s="21" t="s">
        <v>126</v>
      </c>
      <c r="B84" s="39" t="s">
        <v>135</v>
      </c>
      <c r="C84" s="26" t="s">
        <v>141</v>
      </c>
      <c r="D84" s="36" t="s">
        <v>44</v>
      </c>
      <c r="E84" s="35" t="s">
        <v>38</v>
      </c>
      <c r="F84" s="35" t="s">
        <v>45</v>
      </c>
      <c r="G84" s="21">
        <v>7</v>
      </c>
      <c r="H84" s="27">
        <v>135000</v>
      </c>
      <c r="I84" s="35">
        <v>1</v>
      </c>
      <c r="J84" s="33">
        <f t="shared" si="10"/>
        <v>135000</v>
      </c>
      <c r="K84" s="33">
        <f t="shared" si="11"/>
        <v>12150</v>
      </c>
      <c r="L84" s="33">
        <v>2825</v>
      </c>
      <c r="M84" s="34">
        <f>SUM(J84:L84)</f>
        <v>149975</v>
      </c>
      <c r="N84" s="109" t="s">
        <v>45</v>
      </c>
      <c r="O84" s="110" t="s">
        <v>175</v>
      </c>
      <c r="P84" s="110" t="s">
        <v>175</v>
      </c>
      <c r="Q84" s="110" t="s">
        <v>175</v>
      </c>
      <c r="R84" s="108" t="s">
        <v>45</v>
      </c>
      <c r="S84" s="26"/>
    </row>
    <row r="85" spans="1:19" ht="31.5" customHeight="1" thickBot="1">
      <c r="A85" s="225" t="s">
        <v>172</v>
      </c>
      <c r="B85" s="226"/>
      <c r="C85" s="226"/>
      <c r="D85" s="226"/>
      <c r="E85" s="226"/>
      <c r="F85" s="226"/>
      <c r="G85" s="226"/>
      <c r="H85" s="226"/>
      <c r="I85" s="226"/>
      <c r="J85" s="226"/>
      <c r="K85" s="226"/>
      <c r="L85" s="227"/>
      <c r="M85" s="69">
        <f>SUM(M79:M84)</f>
        <v>288343.61</v>
      </c>
      <c r="N85" s="70"/>
      <c r="O85" s="71"/>
      <c r="P85" s="71"/>
      <c r="Q85" s="71"/>
      <c r="R85" s="95"/>
      <c r="S85" s="96" t="s">
        <v>4</v>
      </c>
    </row>
    <row r="86" spans="1:19" ht="31.5" customHeight="1" thickBot="1">
      <c r="A86" s="52" t="s">
        <v>22</v>
      </c>
      <c r="B86" s="52"/>
      <c r="C86" s="52"/>
      <c r="D86" s="52"/>
      <c r="E86" s="53"/>
      <c r="F86" s="53"/>
      <c r="G86" s="53"/>
      <c r="H86" s="52"/>
      <c r="I86" s="52"/>
      <c r="J86" s="54"/>
      <c r="K86" s="52"/>
      <c r="L86" s="52"/>
      <c r="M86" s="52"/>
      <c r="N86" s="53"/>
      <c r="O86" s="53"/>
      <c r="P86" s="53"/>
      <c r="Q86" s="53"/>
      <c r="R86" s="52"/>
      <c r="S86" s="99" t="s">
        <v>4</v>
      </c>
    </row>
    <row r="87" spans="1:19" ht="52.5" customHeight="1" thickBot="1">
      <c r="A87" s="55" t="s">
        <v>125</v>
      </c>
      <c r="B87" s="56" t="s">
        <v>42</v>
      </c>
      <c r="C87" s="57" t="s">
        <v>155</v>
      </c>
      <c r="D87" s="58" t="s">
        <v>91</v>
      </c>
      <c r="E87" s="59" t="s">
        <v>65</v>
      </c>
      <c r="F87" s="59" t="s">
        <v>65</v>
      </c>
      <c r="G87" s="59" t="s">
        <v>65</v>
      </c>
      <c r="H87" s="60">
        <v>5000</v>
      </c>
      <c r="I87" s="59">
        <v>2</v>
      </c>
      <c r="J87" s="61">
        <f>H87*I87</f>
        <v>10000</v>
      </c>
      <c r="K87" s="62"/>
      <c r="L87" s="58"/>
      <c r="M87" s="63">
        <f>J87+K87+L87</f>
        <v>10000</v>
      </c>
      <c r="N87" s="64" t="s">
        <v>45</v>
      </c>
      <c r="O87" s="10" t="s">
        <v>45</v>
      </c>
      <c r="P87" s="10" t="s">
        <v>45</v>
      </c>
      <c r="Q87" s="10" t="s">
        <v>45</v>
      </c>
      <c r="R87" s="111" t="s">
        <v>175</v>
      </c>
      <c r="S87" s="17"/>
    </row>
    <row r="88" spans="1:19" ht="52.5" customHeight="1" thickBot="1">
      <c r="A88" s="55" t="s">
        <v>125</v>
      </c>
      <c r="B88" s="65" t="s">
        <v>42</v>
      </c>
      <c r="C88" s="17" t="s">
        <v>156</v>
      </c>
      <c r="D88" s="66" t="s">
        <v>91</v>
      </c>
      <c r="E88" s="67" t="s">
        <v>65</v>
      </c>
      <c r="F88" s="67" t="s">
        <v>65</v>
      </c>
      <c r="G88" s="67" t="s">
        <v>65</v>
      </c>
      <c r="H88" s="18">
        <v>3000</v>
      </c>
      <c r="I88" s="67">
        <v>1</v>
      </c>
      <c r="J88" s="19">
        <f>H88*I88</f>
        <v>3000</v>
      </c>
      <c r="K88" s="68">
        <f>J88*0.09</f>
        <v>270</v>
      </c>
      <c r="L88" s="66"/>
      <c r="M88" s="16">
        <f>J88+K88+L88</f>
        <v>3270</v>
      </c>
      <c r="N88" s="64" t="s">
        <v>45</v>
      </c>
      <c r="O88" s="10" t="s">
        <v>45</v>
      </c>
      <c r="P88" s="10" t="s">
        <v>45</v>
      </c>
      <c r="Q88" s="10" t="s">
        <v>45</v>
      </c>
      <c r="R88" s="111" t="s">
        <v>175</v>
      </c>
      <c r="S88" s="17"/>
    </row>
    <row r="89" spans="1:19" ht="52.5" customHeight="1" thickBot="1">
      <c r="A89" s="55" t="s">
        <v>125</v>
      </c>
      <c r="B89" s="65" t="s">
        <v>42</v>
      </c>
      <c r="C89" s="17" t="s">
        <v>157</v>
      </c>
      <c r="D89" s="66" t="s">
        <v>91</v>
      </c>
      <c r="E89" s="67" t="s">
        <v>65</v>
      </c>
      <c r="F89" s="67" t="s">
        <v>65</v>
      </c>
      <c r="G89" s="67" t="s">
        <v>65</v>
      </c>
      <c r="H89" s="18">
        <v>243</v>
      </c>
      <c r="I89" s="67">
        <v>40</v>
      </c>
      <c r="J89" s="19">
        <f>H89*I89</f>
        <v>9720</v>
      </c>
      <c r="K89" s="66"/>
      <c r="L89" s="66"/>
      <c r="M89" s="16">
        <f>J89+K89+L89</f>
        <v>9720</v>
      </c>
      <c r="N89" s="64" t="s">
        <v>45</v>
      </c>
      <c r="O89" s="10" t="s">
        <v>45</v>
      </c>
      <c r="P89" s="10" t="s">
        <v>45</v>
      </c>
      <c r="Q89" s="10" t="s">
        <v>45</v>
      </c>
      <c r="R89" s="111" t="s">
        <v>175</v>
      </c>
      <c r="S89" s="17"/>
    </row>
    <row r="90" spans="1:19" ht="31.5" customHeight="1" thickBot="1">
      <c r="A90" s="55" t="s">
        <v>125</v>
      </c>
      <c r="B90" s="65" t="s">
        <v>42</v>
      </c>
      <c r="C90" s="17" t="s">
        <v>158</v>
      </c>
      <c r="D90" s="66" t="s">
        <v>44</v>
      </c>
      <c r="E90" s="67" t="s">
        <v>65</v>
      </c>
      <c r="F90" s="67" t="s">
        <v>65</v>
      </c>
      <c r="G90" s="67" t="s">
        <v>65</v>
      </c>
      <c r="H90" s="18">
        <v>3999</v>
      </c>
      <c r="I90" s="67">
        <v>8</v>
      </c>
      <c r="J90" s="19">
        <f>H90*I90</f>
        <v>31992</v>
      </c>
      <c r="K90" s="68">
        <f>J90*0.09</f>
        <v>2879.2799999999997</v>
      </c>
      <c r="L90" s="66"/>
      <c r="M90" s="16">
        <f>J90+K90+L90</f>
        <v>34871.28</v>
      </c>
      <c r="N90" s="64" t="s">
        <v>45</v>
      </c>
      <c r="O90" s="10" t="s">
        <v>45</v>
      </c>
      <c r="P90" s="10" t="s">
        <v>45</v>
      </c>
      <c r="Q90" s="10" t="s">
        <v>45</v>
      </c>
      <c r="R90" s="111" t="s">
        <v>175</v>
      </c>
      <c r="S90" s="17"/>
    </row>
    <row r="91" spans="1:19" ht="31.5" customHeight="1" thickBot="1">
      <c r="A91" s="55" t="s">
        <v>125</v>
      </c>
      <c r="B91" s="65" t="s">
        <v>42</v>
      </c>
      <c r="C91" s="17" t="s">
        <v>159</v>
      </c>
      <c r="D91" s="66" t="s">
        <v>44</v>
      </c>
      <c r="E91" s="67" t="s">
        <v>65</v>
      </c>
      <c r="F91" s="67" t="s">
        <v>65</v>
      </c>
      <c r="G91" s="67" t="s">
        <v>65</v>
      </c>
      <c r="H91" s="18">
        <v>3628</v>
      </c>
      <c r="I91" s="67">
        <v>4</v>
      </c>
      <c r="J91" s="19">
        <f>H91*I91</f>
        <v>14512</v>
      </c>
      <c r="K91" s="68">
        <f>J91*0.09</f>
        <v>1306.08</v>
      </c>
      <c r="L91" s="66"/>
      <c r="M91" s="16">
        <f>J91+K91+L91</f>
        <v>15818.08</v>
      </c>
      <c r="N91" s="64" t="s">
        <v>45</v>
      </c>
      <c r="O91" s="10" t="s">
        <v>45</v>
      </c>
      <c r="P91" s="10" t="s">
        <v>45</v>
      </c>
      <c r="Q91" s="10" t="s">
        <v>45</v>
      </c>
      <c r="R91" s="111" t="s">
        <v>175</v>
      </c>
      <c r="S91" s="17"/>
    </row>
    <row r="92" spans="1:19" ht="31.5" customHeight="1" thickBot="1">
      <c r="A92" s="225" t="s">
        <v>160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7"/>
      <c r="M92" s="69">
        <f>SUM(M87:M91)</f>
        <v>73679.36</v>
      </c>
      <c r="N92" s="70"/>
      <c r="O92" s="71"/>
      <c r="P92" s="71"/>
      <c r="Q92" s="71"/>
      <c r="R92" s="95"/>
      <c r="S92" s="96"/>
    </row>
    <row r="93" spans="1:19" ht="31.5" customHeight="1" thickBot="1">
      <c r="A93" s="52" t="s">
        <v>161</v>
      </c>
      <c r="B93" s="52"/>
      <c r="C93" s="52"/>
      <c r="D93" s="52"/>
      <c r="E93" s="53"/>
      <c r="F93" s="53"/>
      <c r="G93" s="53"/>
      <c r="H93" s="52"/>
      <c r="I93" s="52"/>
      <c r="J93" s="54"/>
      <c r="K93" s="52"/>
      <c r="L93" s="52"/>
      <c r="M93" s="52"/>
      <c r="N93" s="53"/>
      <c r="O93" s="53"/>
      <c r="P93" s="53"/>
      <c r="Q93" s="53"/>
      <c r="R93" s="52"/>
      <c r="S93" s="97"/>
    </row>
    <row r="94" spans="1:19" s="125" customFormat="1" ht="31.5" customHeight="1" thickBot="1">
      <c r="A94" s="112" t="s">
        <v>125</v>
      </c>
      <c r="B94" s="113" t="s">
        <v>42</v>
      </c>
      <c r="C94" s="114" t="s">
        <v>162</v>
      </c>
      <c r="D94" s="115" t="s">
        <v>44</v>
      </c>
      <c r="E94" s="116" t="s">
        <v>65</v>
      </c>
      <c r="F94" s="116" t="s">
        <v>65</v>
      </c>
      <c r="G94" s="116" t="s">
        <v>65</v>
      </c>
      <c r="H94" s="117">
        <v>1200</v>
      </c>
      <c r="I94" s="116">
        <v>2</v>
      </c>
      <c r="J94" s="118">
        <f>H94*I94</f>
        <v>2400</v>
      </c>
      <c r="K94" s="119">
        <f>J94*0.09</f>
        <v>216</v>
      </c>
      <c r="L94" s="119">
        <v>0</v>
      </c>
      <c r="M94" s="120">
        <f>J94+K94+L94</f>
        <v>2616</v>
      </c>
      <c r="N94" s="121" t="s">
        <v>45</v>
      </c>
      <c r="O94" s="122" t="s">
        <v>45</v>
      </c>
      <c r="P94" s="122" t="s">
        <v>45</v>
      </c>
      <c r="Q94" s="122" t="s">
        <v>45</v>
      </c>
      <c r="R94" s="123" t="s">
        <v>45</v>
      </c>
      <c r="S94" s="124" t="s">
        <v>177</v>
      </c>
    </row>
    <row r="95" spans="1:19" ht="31.5" customHeight="1" thickBot="1">
      <c r="A95" s="55" t="s">
        <v>125</v>
      </c>
      <c r="B95" s="65" t="s">
        <v>42</v>
      </c>
      <c r="C95" s="17" t="s">
        <v>163</v>
      </c>
      <c r="D95" s="66" t="s">
        <v>44</v>
      </c>
      <c r="E95" s="67" t="s">
        <v>65</v>
      </c>
      <c r="F95" s="67" t="s">
        <v>65</v>
      </c>
      <c r="G95" s="67" t="s">
        <v>65</v>
      </c>
      <c r="H95" s="18">
        <v>232.95</v>
      </c>
      <c r="I95" s="67">
        <v>1</v>
      </c>
      <c r="J95" s="19">
        <f>H95*I95</f>
        <v>232.95</v>
      </c>
      <c r="K95" s="20">
        <f>J95*0.09</f>
        <v>20.9655</v>
      </c>
      <c r="L95" s="20">
        <v>0</v>
      </c>
      <c r="M95" s="16">
        <f>J95+K95+L95</f>
        <v>253.91549999999998</v>
      </c>
      <c r="N95" s="64" t="s">
        <v>45</v>
      </c>
      <c r="O95" s="10" t="s">
        <v>45</v>
      </c>
      <c r="P95" s="10" t="s">
        <v>45</v>
      </c>
      <c r="Q95" s="10" t="s">
        <v>45</v>
      </c>
      <c r="R95" s="111" t="s">
        <v>45</v>
      </c>
      <c r="S95" s="17" t="s">
        <v>178</v>
      </c>
    </row>
    <row r="96" spans="1:19" ht="68.25" customHeight="1" thickBot="1">
      <c r="A96" s="55" t="s">
        <v>125</v>
      </c>
      <c r="B96" s="65" t="s">
        <v>42</v>
      </c>
      <c r="C96" s="17" t="s">
        <v>164</v>
      </c>
      <c r="D96" s="66" t="s">
        <v>44</v>
      </c>
      <c r="E96" s="67" t="s">
        <v>65</v>
      </c>
      <c r="F96" s="67" t="s">
        <v>65</v>
      </c>
      <c r="G96" s="67" t="s">
        <v>65</v>
      </c>
      <c r="H96" s="18" t="s">
        <v>165</v>
      </c>
      <c r="I96" s="67">
        <v>0</v>
      </c>
      <c r="J96" s="19" t="s">
        <v>65</v>
      </c>
      <c r="K96" s="20">
        <v>0</v>
      </c>
      <c r="L96" s="20">
        <v>0</v>
      </c>
      <c r="M96" s="73">
        <v>0</v>
      </c>
      <c r="N96" s="64" t="s">
        <v>45</v>
      </c>
      <c r="O96" s="10" t="s">
        <v>45</v>
      </c>
      <c r="P96" s="10" t="s">
        <v>45</v>
      </c>
      <c r="Q96" s="10" t="s">
        <v>45</v>
      </c>
      <c r="R96" s="111" t="s">
        <v>45</v>
      </c>
      <c r="S96" s="17" t="s">
        <v>179</v>
      </c>
    </row>
    <row r="97" spans="1:19" ht="63.75" customHeight="1" thickBot="1">
      <c r="A97" s="55" t="s">
        <v>125</v>
      </c>
      <c r="B97" s="65" t="s">
        <v>42</v>
      </c>
      <c r="C97" s="17" t="s">
        <v>166</v>
      </c>
      <c r="D97" s="66" t="s">
        <v>44</v>
      </c>
      <c r="E97" s="67" t="s">
        <v>65</v>
      </c>
      <c r="F97" s="67" t="s">
        <v>65</v>
      </c>
      <c r="G97" s="67" t="s">
        <v>65</v>
      </c>
      <c r="H97" s="18">
        <v>1200</v>
      </c>
      <c r="I97" s="67">
        <v>10</v>
      </c>
      <c r="J97" s="19">
        <f>H97*I97</f>
        <v>12000</v>
      </c>
      <c r="K97" s="20">
        <f>J97*0.09</f>
        <v>1080</v>
      </c>
      <c r="L97" s="20">
        <v>0</v>
      </c>
      <c r="M97" s="16">
        <f>J97+K97+L97</f>
        <v>13080</v>
      </c>
      <c r="N97" s="64" t="s">
        <v>45</v>
      </c>
      <c r="O97" s="10" t="s">
        <v>45</v>
      </c>
      <c r="P97" s="10" t="s">
        <v>45</v>
      </c>
      <c r="Q97" s="10" t="s">
        <v>45</v>
      </c>
      <c r="R97" s="111" t="s">
        <v>175</v>
      </c>
      <c r="S97" s="17" t="s">
        <v>180</v>
      </c>
    </row>
    <row r="98" spans="1:19" ht="31.5" customHeight="1" thickBot="1">
      <c r="A98" s="225" t="s">
        <v>160</v>
      </c>
      <c r="B98" s="226"/>
      <c r="C98" s="226"/>
      <c r="D98" s="226"/>
      <c r="E98" s="226"/>
      <c r="F98" s="226"/>
      <c r="G98" s="226"/>
      <c r="H98" s="226"/>
      <c r="I98" s="226"/>
      <c r="J98" s="226"/>
      <c r="K98" s="226"/>
      <c r="L98" s="227"/>
      <c r="M98" s="69">
        <f>SUM(M94:M97)</f>
        <v>15949.9155</v>
      </c>
      <c r="N98" s="70"/>
      <c r="O98" s="71"/>
      <c r="P98" s="71"/>
      <c r="Q98" s="71"/>
      <c r="R98" s="95"/>
      <c r="S98" s="96"/>
    </row>
    <row r="100" ht="16.5" thickBot="1"/>
    <row r="101" spans="1:13" ht="31.5" customHeight="1" thickBot="1">
      <c r="A101" s="225" t="s">
        <v>173</v>
      </c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  <c r="L101" s="227"/>
      <c r="M101" s="69">
        <f>M98+M92+M85+M78+M67</f>
        <v>1596668.6204000001</v>
      </c>
    </row>
  </sheetData>
  <sheetProtection/>
  <mergeCells count="12">
    <mergeCell ref="A85:L85"/>
    <mergeCell ref="A92:L92"/>
    <mergeCell ref="A98:L98"/>
    <mergeCell ref="A67:L67"/>
    <mergeCell ref="A78:L78"/>
    <mergeCell ref="A101:L101"/>
    <mergeCell ref="B1:M1"/>
    <mergeCell ref="B2:Q2"/>
    <mergeCell ref="B3:Q3"/>
    <mergeCell ref="A4:M4"/>
    <mergeCell ref="N4:R4"/>
    <mergeCell ref="S4:S5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3"/>
  <sheetViews>
    <sheetView tabSelected="1" zoomScale="93" zoomScaleNormal="93" zoomScalePageLayoutView="0" workbookViewId="0" topLeftCell="A1">
      <selection activeCell="F96" sqref="F96"/>
    </sheetView>
  </sheetViews>
  <sheetFormatPr defaultColWidth="8.875" defaultRowHeight="15.75"/>
  <cols>
    <col min="1" max="1" width="8.875" style="81" customWidth="1"/>
    <col min="2" max="2" width="9.875" style="81" customWidth="1"/>
    <col min="3" max="3" width="10.875" style="81" customWidth="1"/>
    <col min="4" max="4" width="9.875" style="81" customWidth="1"/>
    <col min="5" max="5" width="29.00390625" style="81" customWidth="1"/>
    <col min="6" max="6" width="37.375" style="81" customWidth="1"/>
    <col min="7" max="7" width="8.875" style="81" customWidth="1"/>
    <col min="8" max="8" width="8.875" style="93" customWidth="1"/>
    <col min="9" max="9" width="8.875" style="93" bestFit="1" customWidth="1"/>
    <col min="10" max="10" width="9.125" style="93" bestFit="1" customWidth="1"/>
    <col min="11" max="11" width="12.875" style="81" customWidth="1"/>
    <col min="12" max="12" width="13.125" style="81" customWidth="1"/>
    <col min="13" max="13" width="14.125" style="210" customWidth="1"/>
    <col min="14" max="14" width="12.625" style="81" customWidth="1"/>
    <col min="15" max="15" width="11.50390625" style="81" bestFit="1" customWidth="1"/>
    <col min="16" max="16" width="14.50390625" style="81" customWidth="1"/>
    <col min="17" max="21" width="8.875" style="81" customWidth="1"/>
    <col min="22" max="22" width="31.375" style="91" customWidth="1"/>
    <col min="23" max="16384" width="8.875" style="81" customWidth="1"/>
  </cols>
  <sheetData>
    <row r="1" spans="2:22" ht="15.75">
      <c r="B1" s="23"/>
      <c r="C1" s="229" t="s">
        <v>0</v>
      </c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4"/>
      <c r="R1" s="24"/>
      <c r="S1" s="24"/>
      <c r="T1" s="24"/>
      <c r="U1" s="23"/>
      <c r="V1" s="9"/>
    </row>
    <row r="2" spans="2:22" ht="15.75">
      <c r="B2" s="23"/>
      <c r="C2" s="230" t="s">
        <v>282</v>
      </c>
      <c r="D2" s="231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  <c r="U2" s="23"/>
      <c r="V2" s="9"/>
    </row>
    <row r="3" spans="2:22" ht="111" customHeight="1">
      <c r="B3" s="23"/>
      <c r="C3" s="234" t="s">
        <v>193</v>
      </c>
      <c r="D3" s="235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3"/>
      <c r="V3" s="9"/>
    </row>
    <row r="4" spans="1:22" ht="24">
      <c r="A4" s="138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1" t="s">
        <v>13</v>
      </c>
      <c r="R4" s="221"/>
      <c r="S4" s="221"/>
      <c r="T4" s="221"/>
      <c r="U4" s="222"/>
      <c r="V4" s="223" t="s">
        <v>23</v>
      </c>
    </row>
    <row r="5" spans="1:22" ht="64.5">
      <c r="A5" s="203" t="s">
        <v>204</v>
      </c>
      <c r="B5" s="74" t="s">
        <v>24</v>
      </c>
      <c r="C5" s="75" t="s">
        <v>190</v>
      </c>
      <c r="D5" s="75" t="s">
        <v>191</v>
      </c>
      <c r="E5" s="76" t="s">
        <v>168</v>
      </c>
      <c r="F5" s="76" t="s">
        <v>189</v>
      </c>
      <c r="G5" s="74" t="s">
        <v>16</v>
      </c>
      <c r="H5" s="74" t="s">
        <v>6</v>
      </c>
      <c r="I5" s="74" t="s">
        <v>5</v>
      </c>
      <c r="J5" s="74" t="s">
        <v>7</v>
      </c>
      <c r="K5" s="74" t="s">
        <v>1</v>
      </c>
      <c r="L5" s="74" t="s">
        <v>25</v>
      </c>
      <c r="M5" s="211" t="s">
        <v>17</v>
      </c>
      <c r="N5" s="74" t="s">
        <v>192</v>
      </c>
      <c r="O5" s="74" t="s">
        <v>19</v>
      </c>
      <c r="P5" s="74" t="s">
        <v>3</v>
      </c>
      <c r="Q5" s="45" t="s">
        <v>10</v>
      </c>
      <c r="R5" s="45" t="s">
        <v>11</v>
      </c>
      <c r="S5" s="45" t="s">
        <v>21</v>
      </c>
      <c r="T5" s="45" t="s">
        <v>12</v>
      </c>
      <c r="U5" s="98" t="s">
        <v>22</v>
      </c>
      <c r="V5" s="224"/>
    </row>
    <row r="6" spans="1:22" ht="31.5" customHeight="1">
      <c r="A6" s="153" t="s">
        <v>284</v>
      </c>
      <c r="B6" s="152" t="s">
        <v>283</v>
      </c>
      <c r="C6" s="152" t="s">
        <v>32</v>
      </c>
      <c r="D6" s="153" t="s">
        <v>197</v>
      </c>
      <c r="E6" s="153" t="s">
        <v>285</v>
      </c>
      <c r="F6" s="153" t="s">
        <v>291</v>
      </c>
      <c r="G6" s="158" t="s">
        <v>28</v>
      </c>
      <c r="H6" s="158" t="s">
        <v>29</v>
      </c>
      <c r="I6" s="158" t="s">
        <v>30</v>
      </c>
      <c r="J6" s="155">
        <v>2</v>
      </c>
      <c r="K6" s="157">
        <v>15</v>
      </c>
      <c r="L6" s="152">
        <v>40</v>
      </c>
      <c r="M6" s="204">
        <f aca="true" t="shared" si="0" ref="M6:M21">SUM(L6*K6)+L6</f>
        <v>640</v>
      </c>
      <c r="N6" s="154">
        <f aca="true" t="shared" si="1" ref="N6:N21">M6*0.09</f>
        <v>57.599999999999994</v>
      </c>
      <c r="O6" s="154">
        <v>50</v>
      </c>
      <c r="P6" s="164">
        <f aca="true" t="shared" si="2" ref="P6:P21">SUM(M6:O6)</f>
        <v>747.6</v>
      </c>
      <c r="Q6" s="141"/>
      <c r="R6" s="141"/>
      <c r="S6" s="141"/>
      <c r="T6" s="141"/>
      <c r="U6" s="142"/>
      <c r="V6" s="26"/>
    </row>
    <row r="7" spans="1:22" ht="31.5" customHeight="1">
      <c r="A7" s="153" t="s">
        <v>284</v>
      </c>
      <c r="B7" s="152" t="s">
        <v>283</v>
      </c>
      <c r="C7" s="152" t="s">
        <v>32</v>
      </c>
      <c r="D7" s="153" t="s">
        <v>197</v>
      </c>
      <c r="E7" s="153" t="s">
        <v>289</v>
      </c>
      <c r="F7" s="153" t="s">
        <v>291</v>
      </c>
      <c r="G7" s="158" t="s">
        <v>28</v>
      </c>
      <c r="H7" s="158" t="s">
        <v>29</v>
      </c>
      <c r="I7" s="158" t="s">
        <v>30</v>
      </c>
      <c r="J7" s="155">
        <v>3</v>
      </c>
      <c r="K7" s="157">
        <v>40</v>
      </c>
      <c r="L7" s="152">
        <v>40</v>
      </c>
      <c r="M7" s="204">
        <f t="shared" si="0"/>
        <v>1640</v>
      </c>
      <c r="N7" s="154">
        <f t="shared" si="1"/>
        <v>147.6</v>
      </c>
      <c r="O7" s="154">
        <v>50</v>
      </c>
      <c r="P7" s="164">
        <f t="shared" si="2"/>
        <v>1837.6</v>
      </c>
      <c r="Q7" s="141"/>
      <c r="R7" s="141"/>
      <c r="S7" s="141"/>
      <c r="T7" s="141"/>
      <c r="U7" s="142"/>
      <c r="V7" s="26"/>
    </row>
    <row r="8" spans="1:22" ht="31.5" customHeight="1">
      <c r="A8" s="153" t="s">
        <v>286</v>
      </c>
      <c r="B8" s="152" t="s">
        <v>283</v>
      </c>
      <c r="C8" s="152" t="s">
        <v>32</v>
      </c>
      <c r="D8" s="153" t="s">
        <v>197</v>
      </c>
      <c r="E8" s="153" t="s">
        <v>287</v>
      </c>
      <c r="F8" s="153" t="s">
        <v>291</v>
      </c>
      <c r="G8" s="158" t="s">
        <v>28</v>
      </c>
      <c r="H8" s="158" t="s">
        <v>29</v>
      </c>
      <c r="I8" s="158" t="s">
        <v>30</v>
      </c>
      <c r="J8" s="155">
        <v>5</v>
      </c>
      <c r="K8" s="157">
        <v>1500</v>
      </c>
      <c r="L8" s="152">
        <v>10</v>
      </c>
      <c r="M8" s="204">
        <f t="shared" si="0"/>
        <v>15010</v>
      </c>
      <c r="N8" s="154">
        <f t="shared" si="1"/>
        <v>1350.8999999999999</v>
      </c>
      <c r="O8" s="154">
        <v>1000</v>
      </c>
      <c r="P8" s="164">
        <f t="shared" si="2"/>
        <v>17360.9</v>
      </c>
      <c r="Q8" s="141"/>
      <c r="R8" s="141"/>
      <c r="S8" s="141"/>
      <c r="T8" s="141"/>
      <c r="U8" s="142"/>
      <c r="V8" s="26"/>
    </row>
    <row r="9" spans="1:22" ht="31.5" customHeight="1">
      <c r="A9" s="153" t="s">
        <v>286</v>
      </c>
      <c r="B9" s="152" t="s">
        <v>283</v>
      </c>
      <c r="C9" s="152" t="s">
        <v>32</v>
      </c>
      <c r="D9" s="153" t="s">
        <v>197</v>
      </c>
      <c r="E9" s="153" t="s">
        <v>288</v>
      </c>
      <c r="F9" s="153" t="s">
        <v>291</v>
      </c>
      <c r="G9" s="158" t="s">
        <v>28</v>
      </c>
      <c r="H9" s="158" t="s">
        <v>29</v>
      </c>
      <c r="I9" s="158" t="s">
        <v>30</v>
      </c>
      <c r="J9" s="155">
        <v>5</v>
      </c>
      <c r="K9" s="157">
        <v>900</v>
      </c>
      <c r="L9" s="152">
        <v>8</v>
      </c>
      <c r="M9" s="204">
        <f t="shared" si="0"/>
        <v>7208</v>
      </c>
      <c r="N9" s="154">
        <f t="shared" si="1"/>
        <v>648.72</v>
      </c>
      <c r="O9" s="154">
        <v>1000</v>
      </c>
      <c r="P9" s="164">
        <f t="shared" si="2"/>
        <v>8856.720000000001</v>
      </c>
      <c r="Q9" s="141"/>
      <c r="R9" s="141"/>
      <c r="S9" s="141"/>
      <c r="T9" s="141"/>
      <c r="U9" s="142"/>
      <c r="V9" s="26"/>
    </row>
    <row r="10" spans="1:22" ht="31.5" customHeight="1">
      <c r="A10" s="153" t="s">
        <v>290</v>
      </c>
      <c r="B10" s="152" t="s">
        <v>283</v>
      </c>
      <c r="C10" s="152" t="s">
        <v>32</v>
      </c>
      <c r="D10" s="153" t="s">
        <v>197</v>
      </c>
      <c r="E10" s="153" t="s">
        <v>292</v>
      </c>
      <c r="F10" s="153" t="s">
        <v>291</v>
      </c>
      <c r="G10" s="158" t="s">
        <v>28</v>
      </c>
      <c r="H10" s="158" t="s">
        <v>29</v>
      </c>
      <c r="I10" s="158" t="s">
        <v>30</v>
      </c>
      <c r="J10" s="155">
        <v>1</v>
      </c>
      <c r="K10" s="157">
        <v>7</v>
      </c>
      <c r="L10" s="152">
        <v>48</v>
      </c>
      <c r="M10" s="204">
        <f t="shared" si="0"/>
        <v>384</v>
      </c>
      <c r="N10" s="154">
        <f t="shared" si="1"/>
        <v>34.56</v>
      </c>
      <c r="O10" s="154">
        <v>50</v>
      </c>
      <c r="P10" s="164">
        <f t="shared" si="2"/>
        <v>468.56</v>
      </c>
      <c r="Q10" s="141"/>
      <c r="R10" s="141"/>
      <c r="S10" s="141"/>
      <c r="T10" s="141"/>
      <c r="U10" s="142"/>
      <c r="V10" s="26"/>
    </row>
    <row r="11" spans="1:22" ht="31.5" customHeight="1">
      <c r="A11" s="153" t="s">
        <v>290</v>
      </c>
      <c r="B11" s="152" t="s">
        <v>283</v>
      </c>
      <c r="C11" s="152" t="s">
        <v>32</v>
      </c>
      <c r="D11" s="153" t="s">
        <v>197</v>
      </c>
      <c r="E11" s="153" t="s">
        <v>293</v>
      </c>
      <c r="F11" s="153" t="s">
        <v>291</v>
      </c>
      <c r="G11" s="158" t="s">
        <v>28</v>
      </c>
      <c r="H11" s="158" t="s">
        <v>29</v>
      </c>
      <c r="I11" s="158" t="s">
        <v>30</v>
      </c>
      <c r="J11" s="155">
        <v>3</v>
      </c>
      <c r="K11" s="157">
        <v>25</v>
      </c>
      <c r="L11" s="152">
        <v>10</v>
      </c>
      <c r="M11" s="204">
        <f t="shared" si="0"/>
        <v>260</v>
      </c>
      <c r="N11" s="154">
        <f t="shared" si="1"/>
        <v>23.4</v>
      </c>
      <c r="O11" s="154">
        <v>50</v>
      </c>
      <c r="P11" s="164">
        <f t="shared" si="2"/>
        <v>333.4</v>
      </c>
      <c r="Q11" s="141"/>
      <c r="R11" s="141"/>
      <c r="S11" s="141"/>
      <c r="T11" s="141"/>
      <c r="U11" s="142"/>
      <c r="V11" s="26"/>
    </row>
    <row r="12" spans="1:22" ht="31.5" customHeight="1">
      <c r="A12" s="153" t="s">
        <v>296</v>
      </c>
      <c r="B12" s="152" t="s">
        <v>283</v>
      </c>
      <c r="C12" s="152" t="s">
        <v>32</v>
      </c>
      <c r="D12" s="153" t="s">
        <v>197</v>
      </c>
      <c r="E12" s="153" t="s">
        <v>294</v>
      </c>
      <c r="F12" s="153" t="s">
        <v>291</v>
      </c>
      <c r="G12" s="158" t="s">
        <v>28</v>
      </c>
      <c r="H12" s="158" t="s">
        <v>29</v>
      </c>
      <c r="I12" s="158" t="s">
        <v>30</v>
      </c>
      <c r="J12" s="155">
        <v>8</v>
      </c>
      <c r="K12" s="157">
        <v>4600</v>
      </c>
      <c r="L12" s="152">
        <v>6</v>
      </c>
      <c r="M12" s="204">
        <f t="shared" si="0"/>
        <v>27606</v>
      </c>
      <c r="N12" s="154">
        <f t="shared" si="1"/>
        <v>2484.54</v>
      </c>
      <c r="O12" s="154">
        <v>1000</v>
      </c>
      <c r="P12" s="164">
        <f t="shared" si="2"/>
        <v>31090.54</v>
      </c>
      <c r="Q12" s="141"/>
      <c r="R12" s="141"/>
      <c r="S12" s="141"/>
      <c r="T12" s="141"/>
      <c r="U12" s="142"/>
      <c r="V12" s="26"/>
    </row>
    <row r="13" spans="1:22" ht="31.5" customHeight="1">
      <c r="A13" s="153" t="s">
        <v>296</v>
      </c>
      <c r="B13" s="152" t="s">
        <v>283</v>
      </c>
      <c r="C13" s="152" t="s">
        <v>32</v>
      </c>
      <c r="D13" s="153" t="s">
        <v>197</v>
      </c>
      <c r="E13" s="153" t="s">
        <v>295</v>
      </c>
      <c r="F13" s="153" t="s">
        <v>291</v>
      </c>
      <c r="G13" s="158" t="s">
        <v>28</v>
      </c>
      <c r="H13" s="158" t="s">
        <v>29</v>
      </c>
      <c r="I13" s="158" t="s">
        <v>30</v>
      </c>
      <c r="J13" s="155">
        <v>8</v>
      </c>
      <c r="K13" s="157">
        <v>6300</v>
      </c>
      <c r="L13" s="152">
        <v>4</v>
      </c>
      <c r="M13" s="204">
        <f t="shared" si="0"/>
        <v>25204</v>
      </c>
      <c r="N13" s="154">
        <f t="shared" si="1"/>
        <v>2268.36</v>
      </c>
      <c r="O13" s="154">
        <v>1000</v>
      </c>
      <c r="P13" s="164">
        <f t="shared" si="2"/>
        <v>28472.36</v>
      </c>
      <c r="Q13" s="141"/>
      <c r="R13" s="141"/>
      <c r="S13" s="141"/>
      <c r="T13" s="141"/>
      <c r="U13" s="142"/>
      <c r="V13" s="26"/>
    </row>
    <row r="14" spans="1:22" ht="31.5" customHeight="1">
      <c r="A14" s="153" t="s">
        <v>296</v>
      </c>
      <c r="B14" s="152" t="s">
        <v>283</v>
      </c>
      <c r="C14" s="152" t="s">
        <v>32</v>
      </c>
      <c r="D14" s="153" t="s">
        <v>197</v>
      </c>
      <c r="E14" s="153" t="s">
        <v>299</v>
      </c>
      <c r="F14" s="153" t="s">
        <v>291</v>
      </c>
      <c r="G14" s="158" t="s">
        <v>28</v>
      </c>
      <c r="H14" s="158" t="s">
        <v>29</v>
      </c>
      <c r="I14" s="158" t="s">
        <v>30</v>
      </c>
      <c r="J14" s="155">
        <v>8</v>
      </c>
      <c r="K14" s="157">
        <v>1000</v>
      </c>
      <c r="L14" s="152">
        <v>10</v>
      </c>
      <c r="M14" s="204">
        <f t="shared" si="0"/>
        <v>10010</v>
      </c>
      <c r="N14" s="154">
        <f t="shared" si="1"/>
        <v>900.9</v>
      </c>
      <c r="O14" s="154">
        <v>1000</v>
      </c>
      <c r="P14" s="164">
        <f t="shared" si="2"/>
        <v>11910.9</v>
      </c>
      <c r="Q14" s="141"/>
      <c r="R14" s="141"/>
      <c r="S14" s="141"/>
      <c r="T14" s="141"/>
      <c r="U14" s="142"/>
      <c r="V14" s="26"/>
    </row>
    <row r="15" spans="1:22" ht="31.5" customHeight="1">
      <c r="A15" s="153" t="s">
        <v>296</v>
      </c>
      <c r="B15" s="152" t="s">
        <v>283</v>
      </c>
      <c r="C15" s="152" t="s">
        <v>32</v>
      </c>
      <c r="D15" s="153" t="s">
        <v>197</v>
      </c>
      <c r="E15" s="153" t="s">
        <v>300</v>
      </c>
      <c r="F15" s="153" t="s">
        <v>291</v>
      </c>
      <c r="G15" s="158" t="s">
        <v>28</v>
      </c>
      <c r="H15" s="158" t="s">
        <v>29</v>
      </c>
      <c r="I15" s="158" t="s">
        <v>30</v>
      </c>
      <c r="J15" s="155">
        <v>8</v>
      </c>
      <c r="K15" s="157">
        <v>3000</v>
      </c>
      <c r="L15" s="152">
        <v>2</v>
      </c>
      <c r="M15" s="204">
        <f t="shared" si="0"/>
        <v>6002</v>
      </c>
      <c r="N15" s="154">
        <f t="shared" si="1"/>
        <v>540.18</v>
      </c>
      <c r="O15" s="154">
        <v>1000</v>
      </c>
      <c r="P15" s="164">
        <f t="shared" si="2"/>
        <v>7542.18</v>
      </c>
      <c r="Q15" s="141"/>
      <c r="R15" s="141"/>
      <c r="S15" s="141"/>
      <c r="T15" s="141"/>
      <c r="U15" s="142"/>
      <c r="V15" s="26"/>
    </row>
    <row r="16" spans="1:22" ht="31.5" customHeight="1">
      <c r="A16" s="153" t="s">
        <v>296</v>
      </c>
      <c r="B16" s="152" t="s">
        <v>283</v>
      </c>
      <c r="C16" s="152" t="s">
        <v>32</v>
      </c>
      <c r="D16" s="153" t="s">
        <v>197</v>
      </c>
      <c r="E16" s="153" t="s">
        <v>301</v>
      </c>
      <c r="F16" s="153" t="s">
        <v>291</v>
      </c>
      <c r="G16" s="158" t="s">
        <v>28</v>
      </c>
      <c r="H16" s="158" t="s">
        <v>29</v>
      </c>
      <c r="I16" s="158" t="s">
        <v>30</v>
      </c>
      <c r="J16" s="155">
        <v>8</v>
      </c>
      <c r="K16" s="157">
        <v>5500</v>
      </c>
      <c r="L16" s="152">
        <v>1</v>
      </c>
      <c r="M16" s="204">
        <f t="shared" si="0"/>
        <v>5501</v>
      </c>
      <c r="N16" s="154">
        <f t="shared" si="1"/>
        <v>495.09</v>
      </c>
      <c r="O16" s="154">
        <v>1000</v>
      </c>
      <c r="P16" s="164">
        <f t="shared" si="2"/>
        <v>6996.09</v>
      </c>
      <c r="Q16" s="141"/>
      <c r="R16" s="141"/>
      <c r="S16" s="141"/>
      <c r="T16" s="141"/>
      <c r="U16" s="142"/>
      <c r="V16" s="26"/>
    </row>
    <row r="17" spans="1:22" ht="48" customHeight="1">
      <c r="A17" s="153" t="s">
        <v>296</v>
      </c>
      <c r="B17" s="152" t="s">
        <v>283</v>
      </c>
      <c r="C17" s="152" t="s">
        <v>32</v>
      </c>
      <c r="D17" s="153" t="s">
        <v>197</v>
      </c>
      <c r="E17" s="153" t="s">
        <v>297</v>
      </c>
      <c r="F17" s="153" t="s">
        <v>291</v>
      </c>
      <c r="G17" s="158" t="s">
        <v>28</v>
      </c>
      <c r="H17" s="158" t="s">
        <v>29</v>
      </c>
      <c r="I17" s="158" t="s">
        <v>30</v>
      </c>
      <c r="J17" s="155">
        <v>8</v>
      </c>
      <c r="K17" s="157">
        <v>400</v>
      </c>
      <c r="L17" s="152">
        <v>12</v>
      </c>
      <c r="M17" s="204">
        <f t="shared" si="0"/>
        <v>4812</v>
      </c>
      <c r="N17" s="154">
        <f t="shared" si="1"/>
        <v>433.08</v>
      </c>
      <c r="O17" s="154">
        <v>1000</v>
      </c>
      <c r="P17" s="164">
        <f t="shared" si="2"/>
        <v>6245.08</v>
      </c>
      <c r="Q17" s="141"/>
      <c r="R17" s="141"/>
      <c r="S17" s="141"/>
      <c r="T17" s="141"/>
      <c r="U17" s="142"/>
      <c r="V17" s="26"/>
    </row>
    <row r="18" spans="1:22" ht="45" customHeight="1">
      <c r="A18" s="153" t="s">
        <v>296</v>
      </c>
      <c r="B18" s="152" t="s">
        <v>283</v>
      </c>
      <c r="C18" s="152" t="s">
        <v>32</v>
      </c>
      <c r="D18" s="153" t="s">
        <v>197</v>
      </c>
      <c r="E18" s="153" t="s">
        <v>298</v>
      </c>
      <c r="F18" s="153" t="s">
        <v>291</v>
      </c>
      <c r="G18" s="158" t="s">
        <v>28</v>
      </c>
      <c r="H18" s="158" t="s">
        <v>29</v>
      </c>
      <c r="I18" s="158" t="s">
        <v>30</v>
      </c>
      <c r="J18" s="155">
        <v>10</v>
      </c>
      <c r="K18" s="157">
        <v>1000</v>
      </c>
      <c r="L18" s="152">
        <v>10</v>
      </c>
      <c r="M18" s="204">
        <f t="shared" si="0"/>
        <v>10010</v>
      </c>
      <c r="N18" s="154">
        <f t="shared" si="1"/>
        <v>900.9</v>
      </c>
      <c r="O18" s="154">
        <v>2000</v>
      </c>
      <c r="P18" s="164">
        <f t="shared" si="2"/>
        <v>12910.9</v>
      </c>
      <c r="Q18" s="141"/>
      <c r="R18" s="141"/>
      <c r="S18" s="141"/>
      <c r="T18" s="141"/>
      <c r="U18" s="142"/>
      <c r="V18" s="26"/>
    </row>
    <row r="19" spans="1:22" ht="31.5" customHeight="1">
      <c r="A19" s="153" t="s">
        <v>296</v>
      </c>
      <c r="B19" s="152" t="s">
        <v>283</v>
      </c>
      <c r="C19" s="152" t="s">
        <v>32</v>
      </c>
      <c r="D19" s="153" t="s">
        <v>197</v>
      </c>
      <c r="E19" s="153" t="s">
        <v>302</v>
      </c>
      <c r="F19" s="153" t="s">
        <v>291</v>
      </c>
      <c r="G19" s="158" t="s">
        <v>28</v>
      </c>
      <c r="H19" s="158" t="s">
        <v>29</v>
      </c>
      <c r="I19" s="158" t="s">
        <v>30</v>
      </c>
      <c r="J19" s="155">
        <v>10</v>
      </c>
      <c r="K19" s="157">
        <v>660</v>
      </c>
      <c r="L19" s="152">
        <v>6</v>
      </c>
      <c r="M19" s="204">
        <f t="shared" si="0"/>
        <v>3966</v>
      </c>
      <c r="N19" s="154">
        <f t="shared" si="1"/>
        <v>356.94</v>
      </c>
      <c r="O19" s="154">
        <v>1000</v>
      </c>
      <c r="P19" s="164">
        <f t="shared" si="2"/>
        <v>5322.94</v>
      </c>
      <c r="Q19" s="141"/>
      <c r="R19" s="141"/>
      <c r="S19" s="141"/>
      <c r="T19" s="141"/>
      <c r="U19" s="142"/>
      <c r="V19" s="26"/>
    </row>
    <row r="20" spans="1:22" ht="31.5" customHeight="1">
      <c r="A20" s="153" t="s">
        <v>296</v>
      </c>
      <c r="B20" s="152" t="s">
        <v>283</v>
      </c>
      <c r="C20" s="152" t="s">
        <v>32</v>
      </c>
      <c r="D20" s="153" t="s">
        <v>197</v>
      </c>
      <c r="E20" s="153" t="s">
        <v>303</v>
      </c>
      <c r="F20" s="153" t="s">
        <v>291</v>
      </c>
      <c r="G20" s="158" t="s">
        <v>28</v>
      </c>
      <c r="H20" s="158" t="s">
        <v>29</v>
      </c>
      <c r="I20" s="158" t="s">
        <v>30</v>
      </c>
      <c r="J20" s="155">
        <v>10</v>
      </c>
      <c r="K20" s="157">
        <v>1300</v>
      </c>
      <c r="L20" s="152">
        <v>3</v>
      </c>
      <c r="M20" s="204">
        <f t="shared" si="0"/>
        <v>3903</v>
      </c>
      <c r="N20" s="154">
        <f t="shared" si="1"/>
        <v>351.27</v>
      </c>
      <c r="O20" s="154">
        <v>1000</v>
      </c>
      <c r="P20" s="164">
        <f t="shared" si="2"/>
        <v>5254.27</v>
      </c>
      <c r="Q20" s="141"/>
      <c r="R20" s="141"/>
      <c r="S20" s="141"/>
      <c r="T20" s="141"/>
      <c r="U20" s="142"/>
      <c r="V20" s="26"/>
    </row>
    <row r="21" spans="1:22" ht="31.5" customHeight="1">
      <c r="A21" s="153" t="s">
        <v>296</v>
      </c>
      <c r="B21" s="152" t="s">
        <v>283</v>
      </c>
      <c r="C21" s="152" t="s">
        <v>32</v>
      </c>
      <c r="D21" s="153" t="s">
        <v>197</v>
      </c>
      <c r="E21" s="153" t="s">
        <v>304</v>
      </c>
      <c r="F21" s="153" t="s">
        <v>291</v>
      </c>
      <c r="G21" s="158" t="s">
        <v>28</v>
      </c>
      <c r="H21" s="158" t="s">
        <v>29</v>
      </c>
      <c r="I21" s="158" t="s">
        <v>30</v>
      </c>
      <c r="J21" s="155">
        <v>10</v>
      </c>
      <c r="K21" s="157">
        <v>150</v>
      </c>
      <c r="L21" s="152">
        <v>50</v>
      </c>
      <c r="M21" s="204">
        <f t="shared" si="0"/>
        <v>7550</v>
      </c>
      <c r="N21" s="154">
        <f t="shared" si="1"/>
        <v>679.5</v>
      </c>
      <c r="O21" s="154">
        <v>50</v>
      </c>
      <c r="P21" s="164">
        <f t="shared" si="2"/>
        <v>8279.5</v>
      </c>
      <c r="Q21" s="141"/>
      <c r="R21" s="141"/>
      <c r="S21" s="141"/>
      <c r="T21" s="141"/>
      <c r="U21" s="142"/>
      <c r="V21" s="26"/>
    </row>
    <row r="22" spans="1:22" ht="31.5" customHeight="1">
      <c r="A22" s="153"/>
      <c r="B22" s="152"/>
      <c r="C22" s="152"/>
      <c r="D22" s="153"/>
      <c r="E22" s="153"/>
      <c r="F22" s="153"/>
      <c r="G22" s="158"/>
      <c r="H22" s="158"/>
      <c r="I22" s="158"/>
      <c r="J22" s="155"/>
      <c r="K22" s="157"/>
      <c r="L22" s="152"/>
      <c r="M22" s="204"/>
      <c r="N22" s="154"/>
      <c r="O22" s="154"/>
      <c r="P22" s="164"/>
      <c r="Q22" s="141"/>
      <c r="R22" s="141"/>
      <c r="S22" s="141"/>
      <c r="T22" s="141"/>
      <c r="U22" s="142"/>
      <c r="V22" s="26"/>
    </row>
    <row r="23" spans="1:22" ht="31.5" customHeight="1">
      <c r="A23" s="153" t="s">
        <v>205</v>
      </c>
      <c r="B23" s="152" t="s">
        <v>283</v>
      </c>
      <c r="C23" s="152" t="s">
        <v>32</v>
      </c>
      <c r="D23" s="153" t="s">
        <v>197</v>
      </c>
      <c r="E23" s="153" t="s">
        <v>198</v>
      </c>
      <c r="F23" s="158" t="s">
        <v>214</v>
      </c>
      <c r="G23" s="158" t="s">
        <v>28</v>
      </c>
      <c r="H23" s="158" t="s">
        <v>29</v>
      </c>
      <c r="I23" s="158" t="s">
        <v>30</v>
      </c>
      <c r="J23" s="155">
        <v>5</v>
      </c>
      <c r="K23" s="154">
        <v>250</v>
      </c>
      <c r="L23" s="153">
        <v>4</v>
      </c>
      <c r="M23" s="175">
        <f>SUM(K23*L23)</f>
        <v>1000</v>
      </c>
      <c r="N23" s="154">
        <f>M23*0.09</f>
        <v>90</v>
      </c>
      <c r="O23" s="154">
        <v>10</v>
      </c>
      <c r="P23" s="164">
        <f>SUM(M23:O23)</f>
        <v>1100</v>
      </c>
      <c r="Q23" s="141"/>
      <c r="R23" s="141"/>
      <c r="S23" s="141"/>
      <c r="T23" s="141"/>
      <c r="U23" s="142"/>
      <c r="V23" s="26"/>
    </row>
    <row r="24" spans="1:22" ht="31.5" customHeight="1">
      <c r="A24" s="153"/>
      <c r="B24" s="167" t="s">
        <v>4</v>
      </c>
      <c r="C24" s="166"/>
      <c r="D24" s="166"/>
      <c r="E24" s="152"/>
      <c r="F24" s="167"/>
      <c r="G24" s="153"/>
      <c r="H24" s="153"/>
      <c r="I24" s="153"/>
      <c r="J24" s="152"/>
      <c r="K24" s="154"/>
      <c r="L24" s="153"/>
      <c r="M24" s="175"/>
      <c r="N24" s="154" t="s">
        <v>4</v>
      </c>
      <c r="O24" s="154"/>
      <c r="P24" s="164"/>
      <c r="Q24" s="141"/>
      <c r="R24" s="141"/>
      <c r="S24" s="141"/>
      <c r="T24" s="141"/>
      <c r="U24" s="142"/>
      <c r="V24" s="26"/>
    </row>
    <row r="25" spans="1:22" ht="31.5" customHeight="1">
      <c r="A25" s="153" t="s">
        <v>206</v>
      </c>
      <c r="B25" s="167" t="s">
        <v>283</v>
      </c>
      <c r="C25" s="152" t="s">
        <v>196</v>
      </c>
      <c r="D25" s="153" t="s">
        <v>197</v>
      </c>
      <c r="E25" s="152" t="s">
        <v>199</v>
      </c>
      <c r="F25" s="153" t="s">
        <v>227</v>
      </c>
      <c r="G25" s="153" t="s">
        <v>44</v>
      </c>
      <c r="H25" s="153" t="s">
        <v>29</v>
      </c>
      <c r="I25" s="158" t="s">
        <v>30</v>
      </c>
      <c r="J25" s="153">
        <v>1</v>
      </c>
      <c r="K25" s="157">
        <v>575</v>
      </c>
      <c r="L25" s="152">
        <v>2</v>
      </c>
      <c r="M25" s="204">
        <f>SUM(L25*K25)+L25</f>
        <v>1152</v>
      </c>
      <c r="N25" s="154">
        <f>M25*0.09</f>
        <v>103.67999999999999</v>
      </c>
      <c r="O25" s="154">
        <v>50</v>
      </c>
      <c r="P25" s="164">
        <f>SUM(M25:O25)</f>
        <v>1305.68</v>
      </c>
      <c r="Q25" s="141"/>
      <c r="R25" s="141"/>
      <c r="S25" s="141"/>
      <c r="T25" s="141"/>
      <c r="U25" s="142"/>
      <c r="V25" s="26"/>
    </row>
    <row r="26" spans="1:22" ht="31.5" customHeight="1">
      <c r="A26" s="153" t="s">
        <v>206</v>
      </c>
      <c r="B26" s="167" t="s">
        <v>283</v>
      </c>
      <c r="C26" s="152" t="s">
        <v>196</v>
      </c>
      <c r="D26" s="153" t="s">
        <v>197</v>
      </c>
      <c r="E26" s="152" t="s">
        <v>200</v>
      </c>
      <c r="F26" s="153" t="s">
        <v>291</v>
      </c>
      <c r="G26" s="153" t="s">
        <v>44</v>
      </c>
      <c r="H26" s="153" t="s">
        <v>29</v>
      </c>
      <c r="I26" s="153" t="s">
        <v>87</v>
      </c>
      <c r="J26" s="153">
        <v>8</v>
      </c>
      <c r="K26" s="157">
        <v>4650</v>
      </c>
      <c r="L26" s="152">
        <v>2</v>
      </c>
      <c r="M26" s="204">
        <f>SUM(L26*K26)+L26</f>
        <v>9302</v>
      </c>
      <c r="N26" s="154">
        <f>M26*0.09</f>
        <v>837.18</v>
      </c>
      <c r="O26" s="154">
        <v>225</v>
      </c>
      <c r="P26" s="164">
        <f>SUM(M26:O26)</f>
        <v>10364.18</v>
      </c>
      <c r="Q26" s="141"/>
      <c r="R26" s="141"/>
      <c r="S26" s="141"/>
      <c r="T26" s="141"/>
      <c r="U26" s="142"/>
      <c r="V26" s="26"/>
    </row>
    <row r="27" spans="1:22" ht="31.5" customHeight="1">
      <c r="A27" s="153" t="s">
        <v>206</v>
      </c>
      <c r="B27" s="167" t="s">
        <v>283</v>
      </c>
      <c r="C27" s="152" t="s">
        <v>196</v>
      </c>
      <c r="D27" s="153" t="s">
        <v>197</v>
      </c>
      <c r="E27" s="152" t="s">
        <v>201</v>
      </c>
      <c r="F27" s="153" t="s">
        <v>291</v>
      </c>
      <c r="G27" s="153" t="s">
        <v>44</v>
      </c>
      <c r="H27" s="153" t="s">
        <v>29</v>
      </c>
      <c r="I27" s="153" t="s">
        <v>87</v>
      </c>
      <c r="J27" s="153">
        <v>8</v>
      </c>
      <c r="K27" s="157">
        <v>275</v>
      </c>
      <c r="L27" s="152">
        <v>1</v>
      </c>
      <c r="M27" s="204">
        <f>SUM(L27*K27)+L27</f>
        <v>276</v>
      </c>
      <c r="N27" s="154">
        <f>M27*0.09</f>
        <v>24.84</v>
      </c>
      <c r="O27" s="154" t="s">
        <v>202</v>
      </c>
      <c r="P27" s="164">
        <f>SUM(M27:O27)</f>
        <v>300.84</v>
      </c>
      <c r="Q27" s="141"/>
      <c r="R27" s="141"/>
      <c r="S27" s="141"/>
      <c r="T27" s="141"/>
      <c r="U27" s="142"/>
      <c r="V27" s="26"/>
    </row>
    <row r="28" spans="1:22" ht="31.5" customHeight="1">
      <c r="A28" s="153" t="s">
        <v>206</v>
      </c>
      <c r="B28" s="152" t="s">
        <v>283</v>
      </c>
      <c r="C28" s="152" t="s">
        <v>196</v>
      </c>
      <c r="D28" s="153" t="s">
        <v>197</v>
      </c>
      <c r="E28" s="152" t="s">
        <v>203</v>
      </c>
      <c r="F28" s="153" t="s">
        <v>291</v>
      </c>
      <c r="G28" s="153" t="s">
        <v>44</v>
      </c>
      <c r="H28" s="153" t="s">
        <v>29</v>
      </c>
      <c r="I28" s="153" t="s">
        <v>87</v>
      </c>
      <c r="J28" s="153">
        <v>3</v>
      </c>
      <c r="K28" s="157">
        <v>15.5</v>
      </c>
      <c r="L28" s="152">
        <v>21</v>
      </c>
      <c r="M28" s="204">
        <f>SUM(L28*K28)+L28</f>
        <v>346.5</v>
      </c>
      <c r="N28" s="154">
        <f>M28*0.09</f>
        <v>31.185</v>
      </c>
      <c r="O28" s="154" t="s">
        <v>202</v>
      </c>
      <c r="P28" s="164">
        <f>SUM(M28:O28)</f>
        <v>377.685</v>
      </c>
      <c r="Q28" s="141"/>
      <c r="R28" s="141"/>
      <c r="S28" s="141"/>
      <c r="T28" s="141"/>
      <c r="U28" s="142"/>
      <c r="V28" s="26"/>
    </row>
    <row r="29" spans="1:22" ht="31.5" customHeight="1">
      <c r="A29" s="153"/>
      <c r="B29" s="152"/>
      <c r="C29" s="166"/>
      <c r="D29" s="166"/>
      <c r="E29" s="152"/>
      <c r="F29" s="167"/>
      <c r="G29" s="153"/>
      <c r="H29" s="153"/>
      <c r="I29" s="153"/>
      <c r="J29" s="152"/>
      <c r="K29" s="154"/>
      <c r="L29" s="153"/>
      <c r="M29" s="175"/>
      <c r="N29" s="154">
        <f aca="true" t="shared" si="3" ref="N29:N64">M29*0.09</f>
        <v>0</v>
      </c>
      <c r="O29" s="154"/>
      <c r="P29" s="164"/>
      <c r="Q29" s="141"/>
      <c r="R29" s="141"/>
      <c r="S29" s="141"/>
      <c r="T29" s="141"/>
      <c r="U29" s="142"/>
      <c r="V29" s="26"/>
    </row>
    <row r="30" spans="1:22" ht="31.5" customHeight="1">
      <c r="A30" s="153" t="s">
        <v>280</v>
      </c>
      <c r="B30" s="167" t="s">
        <v>283</v>
      </c>
      <c r="C30" s="166" t="s">
        <v>207</v>
      </c>
      <c r="D30" s="166" t="s">
        <v>197</v>
      </c>
      <c r="E30" s="161" t="s">
        <v>208</v>
      </c>
      <c r="F30" s="153" t="s">
        <v>227</v>
      </c>
      <c r="G30" s="161" t="s">
        <v>44</v>
      </c>
      <c r="H30" s="161" t="s">
        <v>29</v>
      </c>
      <c r="I30" s="158" t="s">
        <v>30</v>
      </c>
      <c r="J30" s="161" t="s">
        <v>209</v>
      </c>
      <c r="K30" s="177">
        <v>90</v>
      </c>
      <c r="L30" s="178" t="s">
        <v>210</v>
      </c>
      <c r="M30" s="162">
        <f>SUM(K30*L30)</f>
        <v>2700</v>
      </c>
      <c r="N30" s="154">
        <f t="shared" si="3"/>
        <v>243</v>
      </c>
      <c r="O30" s="175">
        <v>300</v>
      </c>
      <c r="P30" s="164">
        <f>SUM(M30:O30)</f>
        <v>3243</v>
      </c>
      <c r="Q30" s="141"/>
      <c r="R30" s="141"/>
      <c r="S30" s="141"/>
      <c r="T30" s="141"/>
      <c r="U30" s="142"/>
      <c r="V30" s="26"/>
    </row>
    <row r="31" spans="1:22" ht="31.5" customHeight="1">
      <c r="A31" s="153" t="s">
        <v>280</v>
      </c>
      <c r="B31" s="167" t="s">
        <v>283</v>
      </c>
      <c r="C31" s="166" t="s">
        <v>207</v>
      </c>
      <c r="D31" s="166" t="s">
        <v>197</v>
      </c>
      <c r="E31" s="161" t="s">
        <v>211</v>
      </c>
      <c r="F31" s="153" t="s">
        <v>291</v>
      </c>
      <c r="G31" s="161" t="s">
        <v>44</v>
      </c>
      <c r="H31" s="161" t="s">
        <v>29</v>
      </c>
      <c r="I31" s="158" t="s">
        <v>30</v>
      </c>
      <c r="J31" s="161" t="s">
        <v>209</v>
      </c>
      <c r="K31" s="177">
        <v>90</v>
      </c>
      <c r="L31" s="178" t="s">
        <v>212</v>
      </c>
      <c r="M31" s="162">
        <f aca="true" t="shared" si="4" ref="M31:M37">SUM(K31*L31)</f>
        <v>5400</v>
      </c>
      <c r="N31" s="154">
        <f t="shared" si="3"/>
        <v>486</v>
      </c>
      <c r="O31" s="175">
        <v>100</v>
      </c>
      <c r="P31" s="164">
        <f aca="true" t="shared" si="5" ref="P31:P40">SUM(M31:O31)</f>
        <v>5986</v>
      </c>
      <c r="Q31" s="141"/>
      <c r="R31" s="141"/>
      <c r="S31" s="141"/>
      <c r="T31" s="141"/>
      <c r="U31" s="142"/>
      <c r="V31" s="26"/>
    </row>
    <row r="32" spans="1:22" ht="31.5" customHeight="1">
      <c r="A32" s="153" t="s">
        <v>280</v>
      </c>
      <c r="B32" s="167" t="s">
        <v>283</v>
      </c>
      <c r="C32" s="166" t="s">
        <v>207</v>
      </c>
      <c r="D32" s="166" t="s">
        <v>197</v>
      </c>
      <c r="E32" s="179" t="s">
        <v>213</v>
      </c>
      <c r="F32" s="176" t="s">
        <v>214</v>
      </c>
      <c r="G32" s="161" t="s">
        <v>120</v>
      </c>
      <c r="H32" s="161" t="s">
        <v>29</v>
      </c>
      <c r="I32" s="158" t="s">
        <v>30</v>
      </c>
      <c r="J32" s="161" t="s">
        <v>215</v>
      </c>
      <c r="K32" s="163">
        <v>800</v>
      </c>
      <c r="L32" s="176">
        <v>2</v>
      </c>
      <c r="M32" s="180">
        <f>SUM(K32*L32)</f>
        <v>1600</v>
      </c>
      <c r="N32" s="154">
        <f t="shared" si="3"/>
        <v>144</v>
      </c>
      <c r="O32" s="175">
        <v>50</v>
      </c>
      <c r="P32" s="164">
        <f>SUM(M32:O32)</f>
        <v>1794</v>
      </c>
      <c r="Q32" s="141"/>
      <c r="R32" s="141"/>
      <c r="S32" s="141"/>
      <c r="T32" s="141"/>
      <c r="U32" s="142"/>
      <c r="V32" s="26"/>
    </row>
    <row r="33" spans="1:22" ht="31.5" customHeight="1">
      <c r="A33" s="153" t="s">
        <v>280</v>
      </c>
      <c r="B33" s="167" t="s">
        <v>283</v>
      </c>
      <c r="C33" s="166" t="s">
        <v>216</v>
      </c>
      <c r="D33" s="166" t="s">
        <v>197</v>
      </c>
      <c r="E33" s="161" t="s">
        <v>217</v>
      </c>
      <c r="F33" s="153" t="s">
        <v>291</v>
      </c>
      <c r="G33" s="161" t="s">
        <v>44</v>
      </c>
      <c r="H33" s="161" t="s">
        <v>29</v>
      </c>
      <c r="I33" s="158" t="s">
        <v>30</v>
      </c>
      <c r="J33" s="161" t="s">
        <v>209</v>
      </c>
      <c r="K33" s="177">
        <v>25</v>
      </c>
      <c r="L33" s="159">
        <v>25</v>
      </c>
      <c r="M33" s="162">
        <f t="shared" si="4"/>
        <v>625</v>
      </c>
      <c r="N33" s="154">
        <f t="shared" si="3"/>
        <v>56.25</v>
      </c>
      <c r="O33" s="175">
        <v>20</v>
      </c>
      <c r="P33" s="164">
        <f t="shared" si="5"/>
        <v>701.25</v>
      </c>
      <c r="Q33" s="141"/>
      <c r="R33" s="141"/>
      <c r="S33" s="141"/>
      <c r="T33" s="141"/>
      <c r="U33" s="142"/>
      <c r="V33" s="26"/>
    </row>
    <row r="34" spans="1:22" ht="31.5" customHeight="1">
      <c r="A34" s="153" t="s">
        <v>280</v>
      </c>
      <c r="B34" s="167" t="s">
        <v>283</v>
      </c>
      <c r="C34" s="166" t="s">
        <v>207</v>
      </c>
      <c r="D34" s="166" t="s">
        <v>197</v>
      </c>
      <c r="E34" s="178" t="s">
        <v>218</v>
      </c>
      <c r="F34" s="176" t="s">
        <v>214</v>
      </c>
      <c r="G34" s="161" t="s">
        <v>44</v>
      </c>
      <c r="H34" s="161" t="s">
        <v>29</v>
      </c>
      <c r="I34" s="158" t="s">
        <v>30</v>
      </c>
      <c r="J34" s="178" t="s">
        <v>219</v>
      </c>
      <c r="K34" s="181">
        <v>225</v>
      </c>
      <c r="L34" s="182">
        <v>2</v>
      </c>
      <c r="M34" s="162">
        <f t="shared" si="4"/>
        <v>450</v>
      </c>
      <c r="N34" s="154">
        <f t="shared" si="3"/>
        <v>40.5</v>
      </c>
      <c r="O34" s="175">
        <v>200</v>
      </c>
      <c r="P34" s="164">
        <f t="shared" si="5"/>
        <v>690.5</v>
      </c>
      <c r="Q34" s="141"/>
      <c r="R34" s="141"/>
      <c r="S34" s="141"/>
      <c r="T34" s="141"/>
      <c r="U34" s="142"/>
      <c r="V34" s="26"/>
    </row>
    <row r="35" spans="1:22" ht="31.5" customHeight="1">
      <c r="A35" s="153" t="s">
        <v>280</v>
      </c>
      <c r="B35" s="167" t="s">
        <v>283</v>
      </c>
      <c r="C35" s="166" t="s">
        <v>216</v>
      </c>
      <c r="D35" s="166" t="s">
        <v>197</v>
      </c>
      <c r="E35" s="178" t="s">
        <v>220</v>
      </c>
      <c r="F35" s="153" t="s">
        <v>291</v>
      </c>
      <c r="G35" s="161" t="s">
        <v>44</v>
      </c>
      <c r="H35" s="161" t="s">
        <v>29</v>
      </c>
      <c r="I35" s="158" t="s">
        <v>30</v>
      </c>
      <c r="J35" s="178" t="s">
        <v>219</v>
      </c>
      <c r="K35" s="163">
        <v>55</v>
      </c>
      <c r="L35" s="182">
        <v>4</v>
      </c>
      <c r="M35" s="162">
        <f t="shared" si="4"/>
        <v>220</v>
      </c>
      <c r="N35" s="154">
        <f t="shared" si="3"/>
        <v>19.8</v>
      </c>
      <c r="O35" s="175">
        <v>200</v>
      </c>
      <c r="P35" s="164">
        <f t="shared" si="5"/>
        <v>439.8</v>
      </c>
      <c r="Q35" s="141"/>
      <c r="R35" s="141"/>
      <c r="S35" s="141"/>
      <c r="T35" s="141"/>
      <c r="U35" s="142"/>
      <c r="V35" s="26"/>
    </row>
    <row r="36" spans="1:22" ht="31.5" customHeight="1">
      <c r="A36" s="153" t="s">
        <v>280</v>
      </c>
      <c r="B36" s="167" t="s">
        <v>283</v>
      </c>
      <c r="C36" s="166" t="s">
        <v>216</v>
      </c>
      <c r="D36" s="166" t="s">
        <v>197</v>
      </c>
      <c r="E36" s="178" t="s">
        <v>221</v>
      </c>
      <c r="F36" s="153" t="s">
        <v>291</v>
      </c>
      <c r="G36" s="161" t="s">
        <v>44</v>
      </c>
      <c r="H36" s="161" t="s">
        <v>29</v>
      </c>
      <c r="I36" s="158" t="s">
        <v>30</v>
      </c>
      <c r="J36" s="178" t="s">
        <v>215</v>
      </c>
      <c r="K36" s="163">
        <v>15</v>
      </c>
      <c r="L36" s="182">
        <v>6</v>
      </c>
      <c r="M36" s="162">
        <f t="shared" si="4"/>
        <v>90</v>
      </c>
      <c r="N36" s="154">
        <f t="shared" si="3"/>
        <v>8.1</v>
      </c>
      <c r="O36" s="175">
        <v>20</v>
      </c>
      <c r="P36" s="164">
        <f t="shared" si="5"/>
        <v>118.1</v>
      </c>
      <c r="Q36" s="141"/>
      <c r="R36" s="141"/>
      <c r="S36" s="141"/>
      <c r="T36" s="141"/>
      <c r="U36" s="142"/>
      <c r="V36" s="26"/>
    </row>
    <row r="37" spans="1:22" ht="31.5" customHeight="1">
      <c r="A37" s="153" t="s">
        <v>280</v>
      </c>
      <c r="B37" s="167" t="s">
        <v>283</v>
      </c>
      <c r="C37" s="166" t="s">
        <v>207</v>
      </c>
      <c r="D37" s="166" t="s">
        <v>197</v>
      </c>
      <c r="E37" s="178" t="s">
        <v>222</v>
      </c>
      <c r="F37" s="176" t="s">
        <v>214</v>
      </c>
      <c r="G37" s="161" t="s">
        <v>44</v>
      </c>
      <c r="H37" s="161" t="s">
        <v>29</v>
      </c>
      <c r="I37" s="158" t="s">
        <v>30</v>
      </c>
      <c r="J37" s="161" t="s">
        <v>215</v>
      </c>
      <c r="K37" s="163">
        <v>75</v>
      </c>
      <c r="L37" s="182">
        <v>6</v>
      </c>
      <c r="M37" s="162">
        <f t="shared" si="4"/>
        <v>450</v>
      </c>
      <c r="N37" s="154">
        <f t="shared" si="3"/>
        <v>40.5</v>
      </c>
      <c r="O37" s="175">
        <v>200</v>
      </c>
      <c r="P37" s="164">
        <f t="shared" si="5"/>
        <v>690.5</v>
      </c>
      <c r="Q37" s="141"/>
      <c r="R37" s="141"/>
      <c r="S37" s="141"/>
      <c r="T37" s="141"/>
      <c r="U37" s="142"/>
      <c r="V37" s="26"/>
    </row>
    <row r="38" spans="1:22" ht="31.5" customHeight="1">
      <c r="A38" s="168"/>
      <c r="B38" s="169"/>
      <c r="C38" s="170"/>
      <c r="D38" s="170"/>
      <c r="E38" s="183"/>
      <c r="F38" s="184"/>
      <c r="G38" s="185"/>
      <c r="H38" s="185"/>
      <c r="I38" s="185"/>
      <c r="J38" s="185"/>
      <c r="K38" s="186"/>
      <c r="L38" s="187"/>
      <c r="M38" s="188"/>
      <c r="N38" s="172">
        <f t="shared" si="3"/>
        <v>0</v>
      </c>
      <c r="O38" s="189"/>
      <c r="P38" s="173"/>
      <c r="Q38" s="141"/>
      <c r="R38" s="141"/>
      <c r="S38" s="141"/>
      <c r="T38" s="141"/>
      <c r="U38" s="142"/>
      <c r="V38" s="26"/>
    </row>
    <row r="39" spans="1:22" ht="31.5" customHeight="1">
      <c r="A39" s="153" t="s">
        <v>238</v>
      </c>
      <c r="B39" s="167" t="s">
        <v>283</v>
      </c>
      <c r="C39" s="152" t="s">
        <v>196</v>
      </c>
      <c r="D39" s="153" t="s">
        <v>197</v>
      </c>
      <c r="E39" s="152" t="s">
        <v>236</v>
      </c>
      <c r="F39" s="153" t="s">
        <v>227</v>
      </c>
      <c r="G39" s="153" t="s">
        <v>44</v>
      </c>
      <c r="H39" s="153" t="s">
        <v>234</v>
      </c>
      <c r="I39" s="153" t="s">
        <v>30</v>
      </c>
      <c r="J39" s="152" t="s">
        <v>235</v>
      </c>
      <c r="K39" s="154">
        <v>60</v>
      </c>
      <c r="L39" s="153">
        <v>16</v>
      </c>
      <c r="M39" s="204">
        <f>SUM(K39*L39)</f>
        <v>960</v>
      </c>
      <c r="N39" s="154">
        <f t="shared" si="3"/>
        <v>86.39999999999999</v>
      </c>
      <c r="O39" s="154">
        <v>200</v>
      </c>
      <c r="P39" s="164">
        <f t="shared" si="5"/>
        <v>1246.4</v>
      </c>
      <c r="Q39" s="141"/>
      <c r="R39" s="141"/>
      <c r="S39" s="141"/>
      <c r="T39" s="141"/>
      <c r="U39" s="142"/>
      <c r="V39" s="26"/>
    </row>
    <row r="40" spans="1:22" ht="31.5" customHeight="1">
      <c r="A40" s="153" t="s">
        <v>238</v>
      </c>
      <c r="B40" s="167" t="s">
        <v>283</v>
      </c>
      <c r="C40" s="152" t="s">
        <v>196</v>
      </c>
      <c r="D40" s="153" t="s">
        <v>197</v>
      </c>
      <c r="E40" s="152" t="s">
        <v>237</v>
      </c>
      <c r="F40" s="153" t="s">
        <v>291</v>
      </c>
      <c r="G40" s="153" t="s">
        <v>44</v>
      </c>
      <c r="H40" s="153" t="s">
        <v>234</v>
      </c>
      <c r="I40" s="153" t="s">
        <v>30</v>
      </c>
      <c r="J40" s="152" t="s">
        <v>235</v>
      </c>
      <c r="K40" s="154">
        <v>300</v>
      </c>
      <c r="L40" s="160">
        <v>20</v>
      </c>
      <c r="M40" s="204">
        <f>SUM(K40*L40)</f>
        <v>6000</v>
      </c>
      <c r="N40" s="154">
        <f t="shared" si="3"/>
        <v>540</v>
      </c>
      <c r="O40" s="154">
        <v>200</v>
      </c>
      <c r="P40" s="164">
        <f t="shared" si="5"/>
        <v>6740</v>
      </c>
      <c r="Q40" s="141"/>
      <c r="R40" s="141"/>
      <c r="S40" s="141"/>
      <c r="T40" s="141"/>
      <c r="U40" s="142"/>
      <c r="V40" s="26"/>
    </row>
    <row r="41" spans="1:22" ht="31.5" customHeight="1">
      <c r="A41" s="153"/>
      <c r="B41" s="152"/>
      <c r="C41" s="152"/>
      <c r="D41" s="166"/>
      <c r="E41" s="178"/>
      <c r="F41" s="176"/>
      <c r="G41" s="161"/>
      <c r="H41" s="161"/>
      <c r="I41" s="161"/>
      <c r="J41" s="161"/>
      <c r="K41" s="163"/>
      <c r="L41" s="182"/>
      <c r="M41" s="162"/>
      <c r="N41" s="154">
        <f t="shared" si="3"/>
        <v>0</v>
      </c>
      <c r="O41" s="175"/>
      <c r="P41" s="164"/>
      <c r="Q41" s="141"/>
      <c r="R41" s="141"/>
      <c r="S41" s="141"/>
      <c r="T41" s="141"/>
      <c r="U41" s="142"/>
      <c r="V41" s="26"/>
    </row>
    <row r="42" spans="1:22" ht="31.5" customHeight="1">
      <c r="A42" s="153" t="s">
        <v>242</v>
      </c>
      <c r="B42" s="167" t="s">
        <v>283</v>
      </c>
      <c r="C42" s="152" t="s">
        <v>196</v>
      </c>
      <c r="D42" s="153" t="s">
        <v>197</v>
      </c>
      <c r="E42" s="153" t="s">
        <v>239</v>
      </c>
      <c r="F42" s="153" t="s">
        <v>227</v>
      </c>
      <c r="G42" s="153" t="s">
        <v>44</v>
      </c>
      <c r="H42" s="153" t="s">
        <v>29</v>
      </c>
      <c r="I42" s="153" t="s">
        <v>30</v>
      </c>
      <c r="J42" s="153">
        <v>1</v>
      </c>
      <c r="K42" s="156">
        <v>60</v>
      </c>
      <c r="L42" s="153">
        <v>24</v>
      </c>
      <c r="M42" s="175">
        <f>SUM(K42*L42)</f>
        <v>1440</v>
      </c>
      <c r="N42" s="154">
        <f t="shared" si="3"/>
        <v>129.6</v>
      </c>
      <c r="O42" s="154">
        <v>1000</v>
      </c>
      <c r="P42" s="164">
        <f>SUM(M42:O42)</f>
        <v>2569.6</v>
      </c>
      <c r="Q42" s="141"/>
      <c r="R42" s="141"/>
      <c r="S42" s="141"/>
      <c r="T42" s="141"/>
      <c r="U42" s="142"/>
      <c r="V42" s="26"/>
    </row>
    <row r="43" spans="1:22" ht="31.5" customHeight="1">
      <c r="A43" s="153" t="s">
        <v>242</v>
      </c>
      <c r="B43" s="167" t="s">
        <v>283</v>
      </c>
      <c r="C43" s="152" t="s">
        <v>196</v>
      </c>
      <c r="D43" s="153" t="s">
        <v>197</v>
      </c>
      <c r="E43" s="153" t="s">
        <v>240</v>
      </c>
      <c r="F43" s="153" t="s">
        <v>291</v>
      </c>
      <c r="G43" s="153" t="s">
        <v>44</v>
      </c>
      <c r="H43" s="153" t="s">
        <v>29</v>
      </c>
      <c r="I43" s="153" t="s">
        <v>30</v>
      </c>
      <c r="J43" s="153">
        <v>1</v>
      </c>
      <c r="K43" s="156">
        <v>15</v>
      </c>
      <c r="L43" s="153">
        <v>24</v>
      </c>
      <c r="M43" s="175">
        <f>SUM(K43*L43)</f>
        <v>360</v>
      </c>
      <c r="N43" s="154">
        <f t="shared" si="3"/>
        <v>32.4</v>
      </c>
      <c r="O43" s="154">
        <v>300</v>
      </c>
      <c r="P43" s="164">
        <f>SUM(M43:O43)</f>
        <v>692.4</v>
      </c>
      <c r="Q43" s="141"/>
      <c r="R43" s="141"/>
      <c r="S43" s="141"/>
      <c r="T43" s="141"/>
      <c r="U43" s="142"/>
      <c r="V43" s="26"/>
    </row>
    <row r="44" spans="1:22" ht="31.5" customHeight="1">
      <c r="A44" s="153" t="s">
        <v>242</v>
      </c>
      <c r="B44" s="167" t="s">
        <v>283</v>
      </c>
      <c r="C44" s="152" t="s">
        <v>196</v>
      </c>
      <c r="D44" s="153" t="s">
        <v>197</v>
      </c>
      <c r="E44" s="153" t="s">
        <v>241</v>
      </c>
      <c r="F44" s="153" t="s">
        <v>291</v>
      </c>
      <c r="G44" s="153" t="s">
        <v>44</v>
      </c>
      <c r="H44" s="153" t="s">
        <v>29</v>
      </c>
      <c r="I44" s="153" t="s">
        <v>30</v>
      </c>
      <c r="J44" s="153">
        <v>1</v>
      </c>
      <c r="K44" s="156">
        <v>90</v>
      </c>
      <c r="L44" s="153">
        <v>5</v>
      </c>
      <c r="M44" s="175">
        <f>SUM(K44*L44)</f>
        <v>450</v>
      </c>
      <c r="N44" s="154">
        <f t="shared" si="3"/>
        <v>40.5</v>
      </c>
      <c r="O44" s="154">
        <v>50</v>
      </c>
      <c r="P44" s="164">
        <f>SUM(M44:O44)</f>
        <v>540.5</v>
      </c>
      <c r="Q44" s="141"/>
      <c r="R44" s="141"/>
      <c r="S44" s="141"/>
      <c r="T44" s="141"/>
      <c r="U44" s="142"/>
      <c r="V44" s="26"/>
    </row>
    <row r="45" spans="1:22" ht="31.5" customHeight="1">
      <c r="A45" s="168"/>
      <c r="B45" s="168"/>
      <c r="C45" s="169"/>
      <c r="D45" s="168"/>
      <c r="E45" s="169"/>
      <c r="F45" s="168"/>
      <c r="G45" s="168"/>
      <c r="H45" s="168"/>
      <c r="I45" s="190"/>
      <c r="J45" s="169"/>
      <c r="K45" s="190"/>
      <c r="L45" s="169"/>
      <c r="M45" s="189"/>
      <c r="N45" s="172">
        <f t="shared" si="3"/>
        <v>0</v>
      </c>
      <c r="O45" s="172"/>
      <c r="P45" s="173"/>
      <c r="Q45" s="141"/>
      <c r="R45" s="141"/>
      <c r="S45" s="141"/>
      <c r="T45" s="141"/>
      <c r="U45" s="142"/>
      <c r="V45" s="26"/>
    </row>
    <row r="46" spans="1:22" ht="31.5" customHeight="1">
      <c r="A46" s="153" t="s">
        <v>260</v>
      </c>
      <c r="B46" s="167" t="s">
        <v>283</v>
      </c>
      <c r="C46" s="152" t="s">
        <v>196</v>
      </c>
      <c r="D46" s="153" t="s">
        <v>195</v>
      </c>
      <c r="E46" s="152" t="s">
        <v>223</v>
      </c>
      <c r="F46" s="158" t="s">
        <v>214</v>
      </c>
      <c r="G46" s="153" t="s">
        <v>44</v>
      </c>
      <c r="H46" s="153" t="s">
        <v>29</v>
      </c>
      <c r="I46" s="153" t="s">
        <v>30</v>
      </c>
      <c r="J46" s="153">
        <v>12</v>
      </c>
      <c r="K46" s="157">
        <v>2500</v>
      </c>
      <c r="L46" s="152">
        <v>2</v>
      </c>
      <c r="M46" s="175">
        <f>SUM(K46*L46)</f>
        <v>5000</v>
      </c>
      <c r="N46" s="154">
        <f t="shared" si="3"/>
        <v>450</v>
      </c>
      <c r="O46" s="154">
        <v>500</v>
      </c>
      <c r="P46" s="164">
        <f>SUM(M46:O46)</f>
        <v>5950</v>
      </c>
      <c r="Q46" s="141"/>
      <c r="R46" s="141"/>
      <c r="S46" s="141"/>
      <c r="T46" s="141"/>
      <c r="U46" s="142"/>
      <c r="V46" s="26"/>
    </row>
    <row r="47" spans="1:22" ht="31.5" customHeight="1">
      <c r="A47" s="153" t="s">
        <v>260</v>
      </c>
      <c r="B47" s="167" t="s">
        <v>283</v>
      </c>
      <c r="C47" s="152" t="s">
        <v>196</v>
      </c>
      <c r="D47" s="153" t="s">
        <v>195</v>
      </c>
      <c r="E47" s="152" t="s">
        <v>224</v>
      </c>
      <c r="F47" s="158" t="s">
        <v>214</v>
      </c>
      <c r="G47" s="153" t="s">
        <v>44</v>
      </c>
      <c r="H47" s="153" t="s">
        <v>29</v>
      </c>
      <c r="I47" s="153" t="s">
        <v>30</v>
      </c>
      <c r="J47" s="153">
        <v>8</v>
      </c>
      <c r="K47" s="157">
        <v>8100</v>
      </c>
      <c r="L47" s="152">
        <v>1</v>
      </c>
      <c r="M47" s="175">
        <f aca="true" t="shared" si="6" ref="M47:M55">SUM(K47*L47)</f>
        <v>8100</v>
      </c>
      <c r="N47" s="154">
        <f t="shared" si="3"/>
        <v>729</v>
      </c>
      <c r="O47" s="154">
        <v>1000</v>
      </c>
      <c r="P47" s="164">
        <f aca="true" t="shared" si="7" ref="P47:P55">SUM(M47:O47)</f>
        <v>9829</v>
      </c>
      <c r="Q47" s="141"/>
      <c r="R47" s="141"/>
      <c r="S47" s="141"/>
      <c r="T47" s="141"/>
      <c r="U47" s="142"/>
      <c r="V47" s="26"/>
    </row>
    <row r="48" spans="1:22" ht="31.5" customHeight="1">
      <c r="A48" s="153" t="s">
        <v>260</v>
      </c>
      <c r="B48" s="167" t="s">
        <v>283</v>
      </c>
      <c r="C48" s="152" t="s">
        <v>196</v>
      </c>
      <c r="D48" s="153" t="s">
        <v>195</v>
      </c>
      <c r="E48" s="152" t="s">
        <v>225</v>
      </c>
      <c r="F48" s="158" t="s">
        <v>214</v>
      </c>
      <c r="G48" s="153" t="s">
        <v>44</v>
      </c>
      <c r="H48" s="153" t="s">
        <v>29</v>
      </c>
      <c r="I48" s="153" t="s">
        <v>30</v>
      </c>
      <c r="J48" s="153">
        <v>8</v>
      </c>
      <c r="K48" s="157">
        <v>2100</v>
      </c>
      <c r="L48" s="152">
        <v>1</v>
      </c>
      <c r="M48" s="175">
        <f t="shared" si="6"/>
        <v>2100</v>
      </c>
      <c r="N48" s="154">
        <f t="shared" si="3"/>
        <v>189</v>
      </c>
      <c r="O48" s="154">
        <v>500</v>
      </c>
      <c r="P48" s="164">
        <f t="shared" si="7"/>
        <v>2789</v>
      </c>
      <c r="Q48" s="141"/>
      <c r="R48" s="141"/>
      <c r="S48" s="141"/>
      <c r="T48" s="141"/>
      <c r="U48" s="142"/>
      <c r="V48" s="26"/>
    </row>
    <row r="49" spans="1:22" ht="31.5" customHeight="1">
      <c r="A49" s="153" t="s">
        <v>260</v>
      </c>
      <c r="B49" s="167" t="s">
        <v>283</v>
      </c>
      <c r="C49" s="152" t="s">
        <v>196</v>
      </c>
      <c r="D49" s="153" t="s">
        <v>197</v>
      </c>
      <c r="E49" s="152" t="s">
        <v>226</v>
      </c>
      <c r="F49" s="153" t="s">
        <v>227</v>
      </c>
      <c r="G49" s="153" t="s">
        <v>44</v>
      </c>
      <c r="H49" s="153" t="s">
        <v>29</v>
      </c>
      <c r="I49" s="153" t="s">
        <v>30</v>
      </c>
      <c r="J49" s="153">
        <v>5</v>
      </c>
      <c r="K49" s="157">
        <v>200</v>
      </c>
      <c r="L49" s="152">
        <v>10</v>
      </c>
      <c r="M49" s="175">
        <v>2000</v>
      </c>
      <c r="N49" s="154">
        <f t="shared" si="3"/>
        <v>180</v>
      </c>
      <c r="O49" s="154">
        <v>100</v>
      </c>
      <c r="P49" s="164">
        <v>2180</v>
      </c>
      <c r="Q49" s="141"/>
      <c r="R49" s="141"/>
      <c r="S49" s="141"/>
      <c r="T49" s="141"/>
      <c r="U49" s="142"/>
      <c r="V49" s="26"/>
    </row>
    <row r="50" spans="1:22" ht="31.5" customHeight="1">
      <c r="A50" s="153" t="s">
        <v>260</v>
      </c>
      <c r="B50" s="167" t="s">
        <v>283</v>
      </c>
      <c r="C50" s="152" t="s">
        <v>196</v>
      </c>
      <c r="D50" s="153" t="s">
        <v>197</v>
      </c>
      <c r="E50" s="152" t="s">
        <v>228</v>
      </c>
      <c r="F50" s="153" t="s">
        <v>227</v>
      </c>
      <c r="G50" s="153" t="s">
        <v>44</v>
      </c>
      <c r="H50" s="153" t="s">
        <v>29</v>
      </c>
      <c r="I50" s="153" t="s">
        <v>30</v>
      </c>
      <c r="J50" s="153">
        <v>3</v>
      </c>
      <c r="K50" s="157">
        <v>200</v>
      </c>
      <c r="L50" s="152">
        <v>2</v>
      </c>
      <c r="M50" s="175">
        <f t="shared" si="6"/>
        <v>400</v>
      </c>
      <c r="N50" s="154">
        <f t="shared" si="3"/>
        <v>36</v>
      </c>
      <c r="O50" s="154">
        <v>100</v>
      </c>
      <c r="P50" s="164">
        <f t="shared" si="7"/>
        <v>536</v>
      </c>
      <c r="Q50" s="141"/>
      <c r="R50" s="141"/>
      <c r="S50" s="141"/>
      <c r="T50" s="141"/>
      <c r="U50" s="142"/>
      <c r="V50" s="26"/>
    </row>
    <row r="51" spans="1:22" ht="31.5" customHeight="1">
      <c r="A51" s="153" t="s">
        <v>260</v>
      </c>
      <c r="B51" s="167" t="s">
        <v>283</v>
      </c>
      <c r="C51" s="152" t="s">
        <v>196</v>
      </c>
      <c r="D51" s="153" t="s">
        <v>197</v>
      </c>
      <c r="E51" s="152" t="s">
        <v>229</v>
      </c>
      <c r="F51" s="153" t="s">
        <v>227</v>
      </c>
      <c r="G51" s="153" t="s">
        <v>44</v>
      </c>
      <c r="H51" s="153" t="s">
        <v>29</v>
      </c>
      <c r="I51" s="153" t="s">
        <v>30</v>
      </c>
      <c r="J51" s="153">
        <v>1</v>
      </c>
      <c r="K51" s="157">
        <v>20</v>
      </c>
      <c r="L51" s="152">
        <v>20</v>
      </c>
      <c r="M51" s="175">
        <f t="shared" si="6"/>
        <v>400</v>
      </c>
      <c r="N51" s="154">
        <f t="shared" si="3"/>
        <v>36</v>
      </c>
      <c r="O51" s="154">
        <v>100</v>
      </c>
      <c r="P51" s="164">
        <f t="shared" si="7"/>
        <v>536</v>
      </c>
      <c r="Q51" s="141"/>
      <c r="R51" s="141"/>
      <c r="S51" s="141"/>
      <c r="T51" s="141"/>
      <c r="U51" s="142"/>
      <c r="V51" s="26"/>
    </row>
    <row r="52" spans="1:22" ht="31.5" customHeight="1">
      <c r="A52" s="153" t="s">
        <v>260</v>
      </c>
      <c r="B52" s="167" t="s">
        <v>283</v>
      </c>
      <c r="C52" s="152" t="s">
        <v>196</v>
      </c>
      <c r="D52" s="153" t="s">
        <v>197</v>
      </c>
      <c r="E52" s="152" t="s">
        <v>230</v>
      </c>
      <c r="F52" s="153" t="s">
        <v>227</v>
      </c>
      <c r="G52" s="153" t="s">
        <v>44</v>
      </c>
      <c r="H52" s="153" t="s">
        <v>29</v>
      </c>
      <c r="I52" s="153" t="s">
        <v>30</v>
      </c>
      <c r="J52" s="152">
        <v>5</v>
      </c>
      <c r="K52" s="154">
        <v>450</v>
      </c>
      <c r="L52" s="153">
        <v>2</v>
      </c>
      <c r="M52" s="175">
        <f t="shared" si="6"/>
        <v>900</v>
      </c>
      <c r="N52" s="154">
        <f t="shared" si="3"/>
        <v>81</v>
      </c>
      <c r="O52" s="154">
        <v>100</v>
      </c>
      <c r="P52" s="164">
        <f t="shared" si="7"/>
        <v>1081</v>
      </c>
      <c r="Q52" s="141"/>
      <c r="R52" s="141"/>
      <c r="S52" s="141"/>
      <c r="T52" s="141"/>
      <c r="U52" s="142"/>
      <c r="V52" s="26"/>
    </row>
    <row r="53" spans="1:22" ht="31.5" customHeight="1">
      <c r="A53" s="153" t="s">
        <v>260</v>
      </c>
      <c r="B53" s="167" t="s">
        <v>283</v>
      </c>
      <c r="C53" s="152" t="s">
        <v>196</v>
      </c>
      <c r="D53" s="153" t="s">
        <v>197</v>
      </c>
      <c r="E53" s="152" t="s">
        <v>231</v>
      </c>
      <c r="F53" s="153" t="s">
        <v>227</v>
      </c>
      <c r="G53" s="153" t="s">
        <v>44</v>
      </c>
      <c r="H53" s="153" t="s">
        <v>29</v>
      </c>
      <c r="I53" s="153" t="s">
        <v>30</v>
      </c>
      <c r="J53" s="152">
        <v>5</v>
      </c>
      <c r="K53" s="154">
        <v>250</v>
      </c>
      <c r="L53" s="160">
        <v>2</v>
      </c>
      <c r="M53" s="175">
        <f t="shared" si="6"/>
        <v>500</v>
      </c>
      <c r="N53" s="154">
        <f t="shared" si="3"/>
        <v>45</v>
      </c>
      <c r="O53" s="154">
        <v>100</v>
      </c>
      <c r="P53" s="164">
        <f t="shared" si="7"/>
        <v>645</v>
      </c>
      <c r="Q53" s="141"/>
      <c r="R53" s="141"/>
      <c r="S53" s="141"/>
      <c r="T53" s="141"/>
      <c r="U53" s="142"/>
      <c r="V53" s="26"/>
    </row>
    <row r="54" spans="1:22" ht="31.5" customHeight="1">
      <c r="A54" s="153" t="s">
        <v>260</v>
      </c>
      <c r="B54" s="167" t="s">
        <v>283</v>
      </c>
      <c r="C54" s="152" t="s">
        <v>196</v>
      </c>
      <c r="D54" s="153" t="s">
        <v>197</v>
      </c>
      <c r="E54" s="174" t="s">
        <v>232</v>
      </c>
      <c r="F54" s="153" t="s">
        <v>227</v>
      </c>
      <c r="G54" s="153" t="s">
        <v>44</v>
      </c>
      <c r="H54" s="153" t="s">
        <v>29</v>
      </c>
      <c r="I54" s="153" t="s">
        <v>30</v>
      </c>
      <c r="J54" s="174">
        <v>5</v>
      </c>
      <c r="K54" s="175">
        <v>200</v>
      </c>
      <c r="L54" s="160">
        <v>2</v>
      </c>
      <c r="M54" s="175">
        <f t="shared" si="6"/>
        <v>400</v>
      </c>
      <c r="N54" s="154">
        <f t="shared" si="3"/>
        <v>36</v>
      </c>
      <c r="O54" s="154">
        <v>100</v>
      </c>
      <c r="P54" s="164">
        <f t="shared" si="7"/>
        <v>536</v>
      </c>
      <c r="Q54" s="141"/>
      <c r="R54" s="141"/>
      <c r="S54" s="141"/>
      <c r="T54" s="141"/>
      <c r="U54" s="142"/>
      <c r="V54" s="26"/>
    </row>
    <row r="55" spans="1:22" ht="31.5" customHeight="1">
      <c r="A55" s="153" t="s">
        <v>260</v>
      </c>
      <c r="B55" s="167" t="s">
        <v>283</v>
      </c>
      <c r="C55" s="152" t="s">
        <v>196</v>
      </c>
      <c r="D55" s="153" t="s">
        <v>197</v>
      </c>
      <c r="E55" s="174" t="s">
        <v>233</v>
      </c>
      <c r="F55" s="153" t="s">
        <v>291</v>
      </c>
      <c r="G55" s="153" t="s">
        <v>44</v>
      </c>
      <c r="H55" s="153" t="s">
        <v>29</v>
      </c>
      <c r="I55" s="153" t="s">
        <v>30</v>
      </c>
      <c r="J55" s="174">
        <v>10</v>
      </c>
      <c r="K55" s="175">
        <v>140</v>
      </c>
      <c r="L55" s="160">
        <v>2</v>
      </c>
      <c r="M55" s="175">
        <f t="shared" si="6"/>
        <v>280</v>
      </c>
      <c r="N55" s="154">
        <f t="shared" si="3"/>
        <v>25.2</v>
      </c>
      <c r="O55" s="154">
        <v>100</v>
      </c>
      <c r="P55" s="164">
        <f t="shared" si="7"/>
        <v>405.2</v>
      </c>
      <c r="Q55" s="141"/>
      <c r="R55" s="141"/>
      <c r="S55" s="141"/>
      <c r="T55" s="141"/>
      <c r="U55" s="142"/>
      <c r="V55" s="26"/>
    </row>
    <row r="56" spans="1:22" ht="31.5" customHeight="1">
      <c r="A56" s="168"/>
      <c r="B56" s="169"/>
      <c r="C56" s="170"/>
      <c r="D56" s="170"/>
      <c r="E56" s="169"/>
      <c r="F56" s="171"/>
      <c r="G56" s="168"/>
      <c r="H56" s="168"/>
      <c r="I56" s="168"/>
      <c r="J56" s="169"/>
      <c r="K56" s="172"/>
      <c r="L56" s="168"/>
      <c r="M56" s="189"/>
      <c r="N56" s="172">
        <f t="shared" si="3"/>
        <v>0</v>
      </c>
      <c r="O56" s="172"/>
      <c r="P56" s="173"/>
      <c r="Q56" s="141"/>
      <c r="R56" s="141"/>
      <c r="S56" s="141"/>
      <c r="T56" s="141"/>
      <c r="U56" s="142"/>
      <c r="V56" s="26"/>
    </row>
    <row r="57" spans="1:22" ht="31.5" customHeight="1">
      <c r="A57" s="153" t="s">
        <v>250</v>
      </c>
      <c r="B57" s="167" t="s">
        <v>283</v>
      </c>
      <c r="C57" s="152" t="s">
        <v>196</v>
      </c>
      <c r="D57" s="153" t="s">
        <v>197</v>
      </c>
      <c r="E57" s="152" t="s">
        <v>244</v>
      </c>
      <c r="F57" s="153" t="s">
        <v>245</v>
      </c>
      <c r="G57" s="153" t="s">
        <v>44</v>
      </c>
      <c r="H57" s="153" t="s">
        <v>29</v>
      </c>
      <c r="I57" s="153" t="s">
        <v>30</v>
      </c>
      <c r="J57" s="153">
        <v>2</v>
      </c>
      <c r="K57" s="157">
        <v>100</v>
      </c>
      <c r="L57" s="152">
        <v>6</v>
      </c>
      <c r="M57" s="204">
        <f>SUM(K57*L57)</f>
        <v>600</v>
      </c>
      <c r="N57" s="154">
        <f t="shared" si="3"/>
        <v>54</v>
      </c>
      <c r="O57" s="154">
        <v>100</v>
      </c>
      <c r="P57" s="164">
        <f aca="true" t="shared" si="8" ref="P57:P71">SUM(M57:O57)</f>
        <v>754</v>
      </c>
      <c r="Q57" s="141"/>
      <c r="R57" s="141"/>
      <c r="S57" s="141"/>
      <c r="T57" s="141"/>
      <c r="U57" s="142"/>
      <c r="V57" s="26"/>
    </row>
    <row r="58" spans="1:22" ht="31.5" customHeight="1">
      <c r="A58" s="153" t="s">
        <v>250</v>
      </c>
      <c r="B58" s="167" t="s">
        <v>283</v>
      </c>
      <c r="C58" s="152" t="s">
        <v>196</v>
      </c>
      <c r="D58" s="153" t="s">
        <v>197</v>
      </c>
      <c r="E58" s="174" t="s">
        <v>246</v>
      </c>
      <c r="F58" s="153" t="s">
        <v>243</v>
      </c>
      <c r="G58" s="153" t="s">
        <v>44</v>
      </c>
      <c r="H58" s="153" t="s">
        <v>29</v>
      </c>
      <c r="I58" s="153" t="s">
        <v>30</v>
      </c>
      <c r="J58" s="153">
        <v>2</v>
      </c>
      <c r="K58" s="175">
        <v>100</v>
      </c>
      <c r="L58" s="191">
        <v>36</v>
      </c>
      <c r="M58" s="204">
        <f>SUM(K58*L58)</f>
        <v>3600</v>
      </c>
      <c r="N58" s="154">
        <f t="shared" si="3"/>
        <v>324</v>
      </c>
      <c r="O58" s="154">
        <v>300</v>
      </c>
      <c r="P58" s="164">
        <f>SUM(M58:O58)</f>
        <v>4224</v>
      </c>
      <c r="Q58" s="141"/>
      <c r="R58" s="141"/>
      <c r="S58" s="141"/>
      <c r="T58" s="141"/>
      <c r="U58" s="142"/>
      <c r="V58" s="26"/>
    </row>
    <row r="59" spans="1:22" ht="31.5" customHeight="1">
      <c r="A59" s="153" t="s">
        <v>250</v>
      </c>
      <c r="B59" s="167" t="s">
        <v>283</v>
      </c>
      <c r="C59" s="152" t="s">
        <v>196</v>
      </c>
      <c r="D59" s="153" t="s">
        <v>197</v>
      </c>
      <c r="E59" s="166" t="s">
        <v>247</v>
      </c>
      <c r="F59" s="158" t="s">
        <v>214</v>
      </c>
      <c r="G59" s="153" t="s">
        <v>44</v>
      </c>
      <c r="H59" s="153" t="s">
        <v>29</v>
      </c>
      <c r="I59" s="153" t="s">
        <v>30</v>
      </c>
      <c r="J59" s="152">
        <v>1</v>
      </c>
      <c r="K59" s="154">
        <v>200</v>
      </c>
      <c r="L59" s="153">
        <v>1</v>
      </c>
      <c r="M59" s="204">
        <f>SUM(K59*L59)</f>
        <v>200</v>
      </c>
      <c r="N59" s="154">
        <f t="shared" si="3"/>
        <v>18</v>
      </c>
      <c r="O59" s="154">
        <v>40</v>
      </c>
      <c r="P59" s="164">
        <f>SUM(M59:O59)</f>
        <v>258</v>
      </c>
      <c r="Q59" s="141"/>
      <c r="R59" s="141"/>
      <c r="S59" s="141"/>
      <c r="T59" s="141"/>
      <c r="U59" s="142"/>
      <c r="V59" s="26"/>
    </row>
    <row r="60" spans="1:22" ht="31.5" customHeight="1">
      <c r="A60" s="153" t="s">
        <v>250</v>
      </c>
      <c r="B60" s="167" t="s">
        <v>283</v>
      </c>
      <c r="C60" s="152" t="s">
        <v>196</v>
      </c>
      <c r="D60" s="153" t="s">
        <v>197</v>
      </c>
      <c r="E60" s="152" t="s">
        <v>248</v>
      </c>
      <c r="F60" s="158" t="s">
        <v>214</v>
      </c>
      <c r="G60" s="153" t="s">
        <v>44</v>
      </c>
      <c r="H60" s="153" t="s">
        <v>29</v>
      </c>
      <c r="I60" s="153" t="s">
        <v>30</v>
      </c>
      <c r="J60" s="152">
        <v>2</v>
      </c>
      <c r="K60" s="154">
        <v>15</v>
      </c>
      <c r="L60" s="153">
        <v>25</v>
      </c>
      <c r="M60" s="204">
        <f>SUM(K60*L60)</f>
        <v>375</v>
      </c>
      <c r="N60" s="154">
        <f t="shared" si="3"/>
        <v>33.75</v>
      </c>
      <c r="O60" s="154">
        <v>40</v>
      </c>
      <c r="P60" s="164">
        <f>SUM(M60:O60)</f>
        <v>448.75</v>
      </c>
      <c r="Q60" s="141"/>
      <c r="R60" s="141"/>
      <c r="S60" s="141"/>
      <c r="T60" s="141"/>
      <c r="U60" s="142"/>
      <c r="V60" s="26"/>
    </row>
    <row r="61" spans="1:22" ht="31.5" customHeight="1">
      <c r="A61" s="153" t="s">
        <v>250</v>
      </c>
      <c r="B61" s="167" t="s">
        <v>283</v>
      </c>
      <c r="C61" s="152" t="s">
        <v>196</v>
      </c>
      <c r="D61" s="153" t="s">
        <v>197</v>
      </c>
      <c r="E61" s="152" t="s">
        <v>249</v>
      </c>
      <c r="F61" s="158" t="s">
        <v>214</v>
      </c>
      <c r="G61" s="153" t="s">
        <v>44</v>
      </c>
      <c r="H61" s="153" t="s">
        <v>29</v>
      </c>
      <c r="I61" s="153" t="s">
        <v>30</v>
      </c>
      <c r="J61" s="152">
        <v>2</v>
      </c>
      <c r="K61" s="154">
        <v>35</v>
      </c>
      <c r="L61" s="153">
        <v>20</v>
      </c>
      <c r="M61" s="175">
        <f>SUM(K61*L61)</f>
        <v>700</v>
      </c>
      <c r="N61" s="154">
        <f t="shared" si="3"/>
        <v>63</v>
      </c>
      <c r="O61" s="154">
        <v>70</v>
      </c>
      <c r="P61" s="164">
        <f>SUM(M61:O61)</f>
        <v>833</v>
      </c>
      <c r="Q61" s="141"/>
      <c r="R61" s="141"/>
      <c r="S61" s="141"/>
      <c r="T61" s="141"/>
      <c r="U61" s="142"/>
      <c r="V61" s="26"/>
    </row>
    <row r="62" spans="1:22" ht="31.5" customHeight="1">
      <c r="A62" s="168"/>
      <c r="B62" s="168"/>
      <c r="C62" s="169"/>
      <c r="D62" s="168"/>
      <c r="E62" s="169"/>
      <c r="F62" s="168"/>
      <c r="G62" s="168"/>
      <c r="H62" s="168"/>
      <c r="I62" s="168"/>
      <c r="J62" s="168"/>
      <c r="K62" s="192"/>
      <c r="L62" s="169"/>
      <c r="M62" s="205"/>
      <c r="N62" s="172"/>
      <c r="O62" s="172"/>
      <c r="P62" s="173"/>
      <c r="Q62" s="141"/>
      <c r="R62" s="141"/>
      <c r="S62" s="141"/>
      <c r="T62" s="141"/>
      <c r="U62" s="142"/>
      <c r="V62" s="26"/>
    </row>
    <row r="63" spans="1:22" ht="31.5" customHeight="1">
      <c r="A63" s="152" t="s">
        <v>261</v>
      </c>
      <c r="B63" s="167" t="s">
        <v>283</v>
      </c>
      <c r="C63" s="152" t="s">
        <v>196</v>
      </c>
      <c r="D63" s="153" t="s">
        <v>197</v>
      </c>
      <c r="E63" s="152" t="s">
        <v>251</v>
      </c>
      <c r="F63" s="174" t="s">
        <v>227</v>
      </c>
      <c r="G63" s="152" t="s">
        <v>44</v>
      </c>
      <c r="H63" s="153" t="s">
        <v>29</v>
      </c>
      <c r="I63" s="152" t="s">
        <v>30</v>
      </c>
      <c r="J63" s="153">
        <v>2</v>
      </c>
      <c r="K63" s="165">
        <v>80</v>
      </c>
      <c r="L63" s="152">
        <v>24</v>
      </c>
      <c r="M63" s="206">
        <f aca="true" t="shared" si="9" ref="M63:M71">SUM(K63*L63)</f>
        <v>1920</v>
      </c>
      <c r="N63" s="154">
        <f t="shared" si="3"/>
        <v>172.79999999999998</v>
      </c>
      <c r="O63" s="154">
        <v>200</v>
      </c>
      <c r="P63" s="164">
        <f t="shared" si="8"/>
        <v>2292.8</v>
      </c>
      <c r="Q63" s="141"/>
      <c r="R63" s="141"/>
      <c r="S63" s="141"/>
      <c r="T63" s="141"/>
      <c r="U63" s="142"/>
      <c r="V63" s="26"/>
    </row>
    <row r="64" spans="1:22" ht="31.5" customHeight="1">
      <c r="A64" s="152" t="s">
        <v>261</v>
      </c>
      <c r="B64" s="167" t="s">
        <v>283</v>
      </c>
      <c r="C64" s="152" t="s">
        <v>196</v>
      </c>
      <c r="D64" s="153" t="s">
        <v>197</v>
      </c>
      <c r="E64" s="152" t="s">
        <v>252</v>
      </c>
      <c r="F64" s="153" t="s">
        <v>291</v>
      </c>
      <c r="G64" s="152" t="s">
        <v>44</v>
      </c>
      <c r="H64" s="153" t="s">
        <v>29</v>
      </c>
      <c r="I64" s="152" t="s">
        <v>30</v>
      </c>
      <c r="J64" s="153">
        <v>2</v>
      </c>
      <c r="K64" s="165">
        <v>11</v>
      </c>
      <c r="L64" s="152">
        <v>60</v>
      </c>
      <c r="M64" s="206">
        <f t="shared" si="9"/>
        <v>660</v>
      </c>
      <c r="N64" s="154">
        <f t="shared" si="3"/>
        <v>59.4</v>
      </c>
      <c r="O64" s="154">
        <v>100</v>
      </c>
      <c r="P64" s="164">
        <f t="shared" si="8"/>
        <v>819.4</v>
      </c>
      <c r="Q64" s="141"/>
      <c r="R64" s="141"/>
      <c r="S64" s="141"/>
      <c r="T64" s="141"/>
      <c r="U64" s="142"/>
      <c r="V64" s="26"/>
    </row>
    <row r="65" spans="1:22" ht="31.5" customHeight="1">
      <c r="A65" s="152" t="s">
        <v>261</v>
      </c>
      <c r="B65" s="167" t="s">
        <v>283</v>
      </c>
      <c r="C65" s="152" t="s">
        <v>196</v>
      </c>
      <c r="D65" s="153" t="s">
        <v>197</v>
      </c>
      <c r="E65" s="152" t="s">
        <v>253</v>
      </c>
      <c r="F65" s="153" t="s">
        <v>291</v>
      </c>
      <c r="G65" s="152" t="s">
        <v>44</v>
      </c>
      <c r="H65" s="153" t="s">
        <v>29</v>
      </c>
      <c r="I65" s="152" t="s">
        <v>30</v>
      </c>
      <c r="J65" s="153">
        <v>2</v>
      </c>
      <c r="K65" s="165">
        <v>60</v>
      </c>
      <c r="L65" s="152">
        <v>8</v>
      </c>
      <c r="M65" s="206">
        <f t="shared" si="9"/>
        <v>480</v>
      </c>
      <c r="N65" s="154">
        <f aca="true" t="shared" si="10" ref="N65:N71">M65*0.09</f>
        <v>43.199999999999996</v>
      </c>
      <c r="O65" s="154">
        <v>100</v>
      </c>
      <c r="P65" s="164">
        <f t="shared" si="8"/>
        <v>623.2</v>
      </c>
      <c r="Q65" s="141"/>
      <c r="R65" s="141"/>
      <c r="S65" s="141"/>
      <c r="T65" s="141"/>
      <c r="U65" s="142"/>
      <c r="V65" s="26"/>
    </row>
    <row r="66" spans="1:22" ht="31.5" customHeight="1">
      <c r="A66" s="152" t="s">
        <v>261</v>
      </c>
      <c r="B66" s="167" t="s">
        <v>283</v>
      </c>
      <c r="C66" s="152" t="s">
        <v>196</v>
      </c>
      <c r="D66" s="153" t="s">
        <v>197</v>
      </c>
      <c r="E66" s="152" t="s">
        <v>254</v>
      </c>
      <c r="F66" s="153" t="s">
        <v>291</v>
      </c>
      <c r="G66" s="152" t="s">
        <v>44</v>
      </c>
      <c r="H66" s="153" t="s">
        <v>29</v>
      </c>
      <c r="I66" s="152" t="s">
        <v>30</v>
      </c>
      <c r="J66" s="153">
        <v>2</v>
      </c>
      <c r="K66" s="165">
        <v>50</v>
      </c>
      <c r="L66" s="152">
        <v>6</v>
      </c>
      <c r="M66" s="206">
        <f t="shared" si="9"/>
        <v>300</v>
      </c>
      <c r="N66" s="154">
        <f t="shared" si="10"/>
        <v>27</v>
      </c>
      <c r="O66" s="154">
        <v>100</v>
      </c>
      <c r="P66" s="164">
        <f t="shared" si="8"/>
        <v>427</v>
      </c>
      <c r="Q66" s="141"/>
      <c r="R66" s="141"/>
      <c r="S66" s="140"/>
      <c r="T66" s="140"/>
      <c r="U66" s="139"/>
      <c r="V66" s="26"/>
    </row>
    <row r="67" spans="1:22" ht="31.5" customHeight="1">
      <c r="A67" s="152" t="s">
        <v>261</v>
      </c>
      <c r="B67" s="167" t="s">
        <v>283</v>
      </c>
      <c r="C67" s="152" t="s">
        <v>196</v>
      </c>
      <c r="D67" s="153" t="s">
        <v>197</v>
      </c>
      <c r="E67" s="152" t="s">
        <v>255</v>
      </c>
      <c r="F67" s="153" t="s">
        <v>291</v>
      </c>
      <c r="G67" s="152" t="s">
        <v>44</v>
      </c>
      <c r="H67" s="153" t="s">
        <v>29</v>
      </c>
      <c r="I67" s="152" t="s">
        <v>87</v>
      </c>
      <c r="J67" s="153">
        <v>2</v>
      </c>
      <c r="K67" s="165">
        <v>66</v>
      </c>
      <c r="L67" s="152">
        <v>4</v>
      </c>
      <c r="M67" s="206">
        <f t="shared" si="9"/>
        <v>264</v>
      </c>
      <c r="N67" s="154">
        <f t="shared" si="10"/>
        <v>23.759999999999998</v>
      </c>
      <c r="O67" s="154">
        <v>100</v>
      </c>
      <c r="P67" s="164">
        <f t="shared" si="8"/>
        <v>387.76</v>
      </c>
      <c r="Q67" s="141"/>
      <c r="R67" s="141"/>
      <c r="S67" s="140"/>
      <c r="T67" s="140"/>
      <c r="U67" s="139"/>
      <c r="V67" s="26"/>
    </row>
    <row r="68" spans="1:22" ht="39" customHeight="1">
      <c r="A68" s="152" t="s">
        <v>261</v>
      </c>
      <c r="B68" s="167" t="s">
        <v>283</v>
      </c>
      <c r="C68" s="152" t="s">
        <v>196</v>
      </c>
      <c r="D68" s="153" t="s">
        <v>197</v>
      </c>
      <c r="E68" s="152" t="s">
        <v>256</v>
      </c>
      <c r="F68" s="153" t="s">
        <v>291</v>
      </c>
      <c r="G68" s="152" t="s">
        <v>44</v>
      </c>
      <c r="H68" s="153" t="s">
        <v>29</v>
      </c>
      <c r="I68" s="152" t="s">
        <v>87</v>
      </c>
      <c r="J68" s="153">
        <v>2</v>
      </c>
      <c r="K68" s="165">
        <v>66</v>
      </c>
      <c r="L68" s="152">
        <v>4</v>
      </c>
      <c r="M68" s="206">
        <f t="shared" si="9"/>
        <v>264</v>
      </c>
      <c r="N68" s="154">
        <f t="shared" si="10"/>
        <v>23.759999999999998</v>
      </c>
      <c r="O68" s="154">
        <v>100</v>
      </c>
      <c r="P68" s="164">
        <f t="shared" si="8"/>
        <v>387.76</v>
      </c>
      <c r="Q68" s="141"/>
      <c r="R68" s="141"/>
      <c r="S68" s="140"/>
      <c r="T68" s="140"/>
      <c r="U68" s="139"/>
      <c r="V68" s="26"/>
    </row>
    <row r="69" spans="1:22" ht="42" customHeight="1">
      <c r="A69" s="152" t="s">
        <v>261</v>
      </c>
      <c r="B69" s="167" t="s">
        <v>283</v>
      </c>
      <c r="C69" s="152" t="s">
        <v>196</v>
      </c>
      <c r="D69" s="153" t="s">
        <v>197</v>
      </c>
      <c r="E69" s="152" t="s">
        <v>257</v>
      </c>
      <c r="F69" s="153" t="s">
        <v>291</v>
      </c>
      <c r="G69" s="152" t="s">
        <v>44</v>
      </c>
      <c r="H69" s="153" t="s">
        <v>29</v>
      </c>
      <c r="I69" s="152" t="s">
        <v>87</v>
      </c>
      <c r="J69" s="153">
        <v>2</v>
      </c>
      <c r="K69" s="165">
        <v>33</v>
      </c>
      <c r="L69" s="152">
        <v>10</v>
      </c>
      <c r="M69" s="206">
        <f t="shared" si="9"/>
        <v>330</v>
      </c>
      <c r="N69" s="154">
        <f t="shared" si="10"/>
        <v>29.7</v>
      </c>
      <c r="O69" s="154">
        <v>100</v>
      </c>
      <c r="P69" s="164">
        <f t="shared" si="8"/>
        <v>459.7</v>
      </c>
      <c r="Q69" s="141"/>
      <c r="R69" s="141"/>
      <c r="S69" s="140"/>
      <c r="T69" s="140"/>
      <c r="U69" s="139"/>
      <c r="V69" s="26"/>
    </row>
    <row r="70" spans="1:22" ht="42" customHeight="1">
      <c r="A70" s="152" t="s">
        <v>261</v>
      </c>
      <c r="B70" s="167" t="s">
        <v>283</v>
      </c>
      <c r="C70" s="152" t="s">
        <v>196</v>
      </c>
      <c r="D70" s="153" t="s">
        <v>197</v>
      </c>
      <c r="E70" s="152" t="s">
        <v>258</v>
      </c>
      <c r="F70" s="153" t="s">
        <v>291</v>
      </c>
      <c r="G70" s="152" t="s">
        <v>44</v>
      </c>
      <c r="H70" s="153" t="s">
        <v>29</v>
      </c>
      <c r="I70" s="152" t="s">
        <v>30</v>
      </c>
      <c r="J70" s="153">
        <v>2</v>
      </c>
      <c r="K70" s="165">
        <v>16</v>
      </c>
      <c r="L70" s="152">
        <v>6</v>
      </c>
      <c r="M70" s="206">
        <f t="shared" si="9"/>
        <v>96</v>
      </c>
      <c r="N70" s="154">
        <f t="shared" si="10"/>
        <v>8.64</v>
      </c>
      <c r="O70" s="154">
        <v>40</v>
      </c>
      <c r="P70" s="164">
        <f t="shared" si="8"/>
        <v>144.64</v>
      </c>
      <c r="Q70" s="141"/>
      <c r="R70" s="141"/>
      <c r="S70" s="140"/>
      <c r="T70" s="140"/>
      <c r="U70" s="139"/>
      <c r="V70" s="26"/>
    </row>
    <row r="71" spans="1:22" s="137" customFormat="1" ht="31.5" customHeight="1">
      <c r="A71" s="152" t="s">
        <v>261</v>
      </c>
      <c r="B71" s="167" t="s">
        <v>283</v>
      </c>
      <c r="C71" s="152" t="s">
        <v>196</v>
      </c>
      <c r="D71" s="153" t="s">
        <v>197</v>
      </c>
      <c r="E71" s="152" t="s">
        <v>259</v>
      </c>
      <c r="F71" s="153" t="s">
        <v>291</v>
      </c>
      <c r="G71" s="152" t="s">
        <v>44</v>
      </c>
      <c r="H71" s="153" t="s">
        <v>29</v>
      </c>
      <c r="I71" s="152" t="s">
        <v>30</v>
      </c>
      <c r="J71" s="153">
        <v>2</v>
      </c>
      <c r="K71" s="165">
        <v>14</v>
      </c>
      <c r="L71" s="152">
        <v>6</v>
      </c>
      <c r="M71" s="206">
        <f t="shared" si="9"/>
        <v>84</v>
      </c>
      <c r="N71" s="154">
        <f t="shared" si="10"/>
        <v>7.56</v>
      </c>
      <c r="O71" s="154">
        <v>30</v>
      </c>
      <c r="P71" s="164">
        <f t="shared" si="8"/>
        <v>121.56</v>
      </c>
      <c r="Q71" s="141"/>
      <c r="R71" s="141"/>
      <c r="S71" s="140"/>
      <c r="T71" s="140"/>
      <c r="U71" s="139"/>
      <c r="V71" s="26"/>
    </row>
    <row r="72" spans="1:22" s="137" customFormat="1" ht="42" customHeight="1">
      <c r="A72" s="168"/>
      <c r="B72" s="169"/>
      <c r="C72" s="169"/>
      <c r="D72" s="170"/>
      <c r="E72" s="169"/>
      <c r="F72" s="171"/>
      <c r="G72" s="168"/>
      <c r="H72" s="168"/>
      <c r="I72" s="168"/>
      <c r="J72" s="169"/>
      <c r="K72" s="172"/>
      <c r="L72" s="168"/>
      <c r="M72" s="189"/>
      <c r="N72" s="172"/>
      <c r="O72" s="172"/>
      <c r="P72" s="173"/>
      <c r="Q72" s="141"/>
      <c r="R72" s="141"/>
      <c r="S72" s="140"/>
      <c r="T72" s="140"/>
      <c r="U72" s="139"/>
      <c r="V72" s="26"/>
    </row>
    <row r="73" spans="1:22" s="137" customFormat="1" ht="31.5" customHeight="1">
      <c r="A73" s="153" t="s">
        <v>267</v>
      </c>
      <c r="B73" s="167" t="s">
        <v>283</v>
      </c>
      <c r="C73" s="152" t="s">
        <v>196</v>
      </c>
      <c r="D73" s="166" t="s">
        <v>262</v>
      </c>
      <c r="E73" s="152" t="s">
        <v>263</v>
      </c>
      <c r="F73" s="153" t="s">
        <v>291</v>
      </c>
      <c r="G73" s="153" t="s">
        <v>44</v>
      </c>
      <c r="H73" s="158" t="s">
        <v>29</v>
      </c>
      <c r="I73" s="153" t="s">
        <v>30</v>
      </c>
      <c r="J73" s="152" t="s">
        <v>264</v>
      </c>
      <c r="K73" s="154">
        <v>100</v>
      </c>
      <c r="L73" s="153">
        <v>20</v>
      </c>
      <c r="M73" s="175">
        <f>SUM(K73*L73)</f>
        <v>2000</v>
      </c>
      <c r="N73" s="154">
        <f>SUM(M73*0.09)</f>
        <v>180</v>
      </c>
      <c r="O73" s="154">
        <v>200</v>
      </c>
      <c r="P73" s="164">
        <f aca="true" t="shared" si="11" ref="P73:P78">SUM(M73:O73)</f>
        <v>2380</v>
      </c>
      <c r="Q73" s="141"/>
      <c r="R73" s="141"/>
      <c r="S73" s="141"/>
      <c r="T73" s="141"/>
      <c r="U73" s="142"/>
      <c r="V73" s="26"/>
    </row>
    <row r="74" spans="1:22" s="137" customFormat="1" ht="31.5" customHeight="1">
      <c r="A74" s="153" t="s">
        <v>267</v>
      </c>
      <c r="B74" s="167" t="s">
        <v>283</v>
      </c>
      <c r="C74" s="152" t="s">
        <v>196</v>
      </c>
      <c r="D74" s="166" t="s">
        <v>262</v>
      </c>
      <c r="E74" s="152" t="s">
        <v>265</v>
      </c>
      <c r="F74" s="153" t="s">
        <v>291</v>
      </c>
      <c r="G74" s="153" t="s">
        <v>44</v>
      </c>
      <c r="H74" s="158" t="s">
        <v>29</v>
      </c>
      <c r="I74" s="153" t="s">
        <v>30</v>
      </c>
      <c r="J74" s="152" t="s">
        <v>264</v>
      </c>
      <c r="K74" s="154">
        <v>75</v>
      </c>
      <c r="L74" s="153">
        <v>2</v>
      </c>
      <c r="M74" s="175">
        <f>SUM(K74*L74)</f>
        <v>150</v>
      </c>
      <c r="N74" s="154">
        <f>SUM(M74*0.09)</f>
        <v>13.5</v>
      </c>
      <c r="O74" s="154">
        <v>50</v>
      </c>
      <c r="P74" s="164">
        <f t="shared" si="11"/>
        <v>213.5</v>
      </c>
      <c r="Q74" s="141"/>
      <c r="R74" s="141"/>
      <c r="S74" s="141"/>
      <c r="T74" s="141"/>
      <c r="U74" s="142"/>
      <c r="V74" s="26"/>
    </row>
    <row r="75" spans="1:22" s="137" customFormat="1" ht="31.5" customHeight="1">
      <c r="A75" s="153" t="s">
        <v>267</v>
      </c>
      <c r="B75" s="167" t="s">
        <v>283</v>
      </c>
      <c r="C75" s="152" t="s">
        <v>196</v>
      </c>
      <c r="D75" s="166" t="s">
        <v>194</v>
      </c>
      <c r="E75" s="152" t="s">
        <v>266</v>
      </c>
      <c r="F75" s="174" t="s">
        <v>227</v>
      </c>
      <c r="G75" s="153" t="s">
        <v>44</v>
      </c>
      <c r="H75" s="158" t="s">
        <v>29</v>
      </c>
      <c r="I75" s="153" t="s">
        <v>30</v>
      </c>
      <c r="J75" s="152">
        <v>1</v>
      </c>
      <c r="K75" s="154">
        <v>75</v>
      </c>
      <c r="L75" s="153">
        <v>36</v>
      </c>
      <c r="M75" s="175">
        <f>SUM(K75*L75)</f>
        <v>2700</v>
      </c>
      <c r="N75" s="154">
        <f>SUM(M75*0.09)</f>
        <v>243</v>
      </c>
      <c r="O75" s="154">
        <v>100</v>
      </c>
      <c r="P75" s="164">
        <f t="shared" si="11"/>
        <v>3043</v>
      </c>
      <c r="Q75" s="141"/>
      <c r="R75" s="141"/>
      <c r="S75" s="141"/>
      <c r="T75" s="141"/>
      <c r="U75" s="142"/>
      <c r="V75" s="26"/>
    </row>
    <row r="76" spans="1:22" s="137" customFormat="1" ht="31.5" customHeight="1">
      <c r="A76" s="153" t="s">
        <v>306</v>
      </c>
      <c r="B76" s="152" t="s">
        <v>283</v>
      </c>
      <c r="C76" s="152" t="s">
        <v>32</v>
      </c>
      <c r="D76" s="153" t="s">
        <v>197</v>
      </c>
      <c r="E76" s="153" t="s">
        <v>305</v>
      </c>
      <c r="F76" s="153" t="s">
        <v>291</v>
      </c>
      <c r="G76" s="158" t="s">
        <v>28</v>
      </c>
      <c r="H76" s="158" t="s">
        <v>29</v>
      </c>
      <c r="I76" s="158" t="s">
        <v>30</v>
      </c>
      <c r="J76" s="155">
        <v>10</v>
      </c>
      <c r="K76" s="157">
        <v>20</v>
      </c>
      <c r="L76" s="152">
        <v>6</v>
      </c>
      <c r="M76" s="204">
        <f>SUM(L76*K76)+L76</f>
        <v>126</v>
      </c>
      <c r="N76" s="154">
        <f>M76*0.09</f>
        <v>11.34</v>
      </c>
      <c r="O76" s="154">
        <v>50</v>
      </c>
      <c r="P76" s="164">
        <f t="shared" si="11"/>
        <v>187.34</v>
      </c>
      <c r="Q76" s="141"/>
      <c r="R76" s="141"/>
      <c r="S76" s="141"/>
      <c r="T76" s="141"/>
      <c r="U76" s="142"/>
      <c r="V76" s="136"/>
    </row>
    <row r="77" spans="1:22" s="137" customFormat="1" ht="31.5" customHeight="1">
      <c r="A77" s="153" t="s">
        <v>306</v>
      </c>
      <c r="B77" s="152" t="s">
        <v>283</v>
      </c>
      <c r="C77" s="152" t="s">
        <v>32</v>
      </c>
      <c r="D77" s="153" t="s">
        <v>197</v>
      </c>
      <c r="E77" s="153" t="s">
        <v>307</v>
      </c>
      <c r="F77" s="153" t="s">
        <v>291</v>
      </c>
      <c r="G77" s="158" t="s">
        <v>28</v>
      </c>
      <c r="H77" s="158" t="s">
        <v>29</v>
      </c>
      <c r="I77" s="158" t="s">
        <v>30</v>
      </c>
      <c r="J77" s="155">
        <v>10</v>
      </c>
      <c r="K77" s="157">
        <v>30</v>
      </c>
      <c r="L77" s="152">
        <v>4</v>
      </c>
      <c r="M77" s="204">
        <f>SUM(L77*K77)+L77</f>
        <v>124</v>
      </c>
      <c r="N77" s="154">
        <f>M77*0.09</f>
        <v>11.16</v>
      </c>
      <c r="O77" s="154">
        <v>50</v>
      </c>
      <c r="P77" s="164">
        <f t="shared" si="11"/>
        <v>185.16</v>
      </c>
      <c r="Q77" s="141"/>
      <c r="R77" s="141"/>
      <c r="S77" s="141"/>
      <c r="T77" s="141"/>
      <c r="U77" s="142"/>
      <c r="V77" s="136"/>
    </row>
    <row r="78" spans="1:22" s="137" customFormat="1" ht="31.5" customHeight="1">
      <c r="A78" s="153" t="s">
        <v>306</v>
      </c>
      <c r="B78" s="152" t="s">
        <v>283</v>
      </c>
      <c r="C78" s="152" t="s">
        <v>32</v>
      </c>
      <c r="D78" s="153" t="s">
        <v>197</v>
      </c>
      <c r="E78" s="153" t="s">
        <v>308</v>
      </c>
      <c r="F78" s="153" t="s">
        <v>291</v>
      </c>
      <c r="G78" s="158" t="s">
        <v>28</v>
      </c>
      <c r="H78" s="158" t="s">
        <v>29</v>
      </c>
      <c r="I78" s="158" t="s">
        <v>30</v>
      </c>
      <c r="J78" s="155">
        <v>4</v>
      </c>
      <c r="K78" s="157">
        <v>150</v>
      </c>
      <c r="L78" s="152">
        <v>4</v>
      </c>
      <c r="M78" s="204">
        <f>SUM(L78*K78)+L78</f>
        <v>604</v>
      </c>
      <c r="N78" s="154">
        <f>M78*0.09</f>
        <v>54.36</v>
      </c>
      <c r="O78" s="154">
        <v>50</v>
      </c>
      <c r="P78" s="164">
        <f t="shared" si="11"/>
        <v>708.36</v>
      </c>
      <c r="Q78" s="141"/>
      <c r="R78" s="141"/>
      <c r="S78" s="141"/>
      <c r="T78" s="141"/>
      <c r="U78" s="142"/>
      <c r="V78" s="136"/>
    </row>
    <row r="79" spans="1:22" s="137" customFormat="1" ht="31.5" customHeight="1">
      <c r="A79" s="168"/>
      <c r="B79" s="169"/>
      <c r="C79" s="169"/>
      <c r="D79" s="170"/>
      <c r="E79" s="169"/>
      <c r="F79" s="171"/>
      <c r="G79" s="168"/>
      <c r="H79" s="168"/>
      <c r="I79" s="168"/>
      <c r="J79" s="169"/>
      <c r="K79" s="172"/>
      <c r="L79" s="168"/>
      <c r="M79" s="189"/>
      <c r="N79" s="172"/>
      <c r="O79" s="172"/>
      <c r="P79" s="173"/>
      <c r="Q79" s="141"/>
      <c r="R79" s="141"/>
      <c r="S79" s="141"/>
      <c r="T79" s="141"/>
      <c r="U79" s="142"/>
      <c r="V79" s="136"/>
    </row>
    <row r="80" spans="1:22" s="137" customFormat="1" ht="31.5" customHeight="1">
      <c r="A80" s="153" t="s">
        <v>281</v>
      </c>
      <c r="B80" s="167" t="s">
        <v>283</v>
      </c>
      <c r="C80" s="166" t="s">
        <v>196</v>
      </c>
      <c r="D80" s="153" t="s">
        <v>197</v>
      </c>
      <c r="E80" s="152" t="s">
        <v>271</v>
      </c>
      <c r="F80" s="153" t="s">
        <v>291</v>
      </c>
      <c r="G80" s="153" t="s">
        <v>44</v>
      </c>
      <c r="H80" s="153" t="s">
        <v>29</v>
      </c>
      <c r="I80" s="153" t="s">
        <v>30</v>
      </c>
      <c r="J80" s="153">
        <v>1</v>
      </c>
      <c r="K80" s="157">
        <v>300</v>
      </c>
      <c r="L80" s="152">
        <v>5</v>
      </c>
      <c r="M80" s="207">
        <f aca="true" t="shared" si="12" ref="M80:M86">SUM(K80*L80)</f>
        <v>1500</v>
      </c>
      <c r="N80" s="156">
        <f aca="true" t="shared" si="13" ref="N80:N86">SUM(M80*0.09)</f>
        <v>135</v>
      </c>
      <c r="O80" s="212">
        <v>150</v>
      </c>
      <c r="P80" s="164">
        <f aca="true" t="shared" si="14" ref="P80:P86">SUM(M80:O80)</f>
        <v>1785</v>
      </c>
      <c r="Q80" s="141"/>
      <c r="R80" s="141"/>
      <c r="S80" s="141"/>
      <c r="T80" s="141"/>
      <c r="U80" s="142"/>
      <c r="V80" s="136"/>
    </row>
    <row r="81" spans="1:23" s="137" customFormat="1" ht="31.5" customHeight="1">
      <c r="A81" s="153" t="s">
        <v>281</v>
      </c>
      <c r="B81" s="167" t="s">
        <v>283</v>
      </c>
      <c r="C81" s="166" t="s">
        <v>196</v>
      </c>
      <c r="D81" s="153" t="s">
        <v>197</v>
      </c>
      <c r="E81" s="152" t="s">
        <v>272</v>
      </c>
      <c r="F81" s="153" t="s">
        <v>291</v>
      </c>
      <c r="G81" s="153" t="s">
        <v>44</v>
      </c>
      <c r="H81" s="153" t="s">
        <v>29</v>
      </c>
      <c r="I81" s="153" t="s">
        <v>30</v>
      </c>
      <c r="J81" s="153">
        <v>1</v>
      </c>
      <c r="K81" s="157">
        <v>65</v>
      </c>
      <c r="L81" s="152">
        <v>15</v>
      </c>
      <c r="M81" s="207">
        <f t="shared" si="12"/>
        <v>975</v>
      </c>
      <c r="N81" s="156">
        <f t="shared" si="13"/>
        <v>87.75</v>
      </c>
      <c r="O81" s="212">
        <v>100</v>
      </c>
      <c r="P81" s="164">
        <f t="shared" si="14"/>
        <v>1162.75</v>
      </c>
      <c r="Q81" s="141"/>
      <c r="R81" s="141"/>
      <c r="S81" s="141"/>
      <c r="T81" s="141"/>
      <c r="U81" s="142"/>
      <c r="V81" s="136"/>
      <c r="W81" s="143"/>
    </row>
    <row r="82" spans="1:22" ht="31.5" customHeight="1">
      <c r="A82" s="153" t="s">
        <v>281</v>
      </c>
      <c r="B82" s="167" t="s">
        <v>283</v>
      </c>
      <c r="C82" s="166" t="s">
        <v>196</v>
      </c>
      <c r="D82" s="153" t="s">
        <v>197</v>
      </c>
      <c r="E82" s="152" t="s">
        <v>273</v>
      </c>
      <c r="F82" s="158" t="s">
        <v>214</v>
      </c>
      <c r="G82" s="153" t="s">
        <v>44</v>
      </c>
      <c r="H82" s="153" t="s">
        <v>29</v>
      </c>
      <c r="I82" s="153" t="s">
        <v>30</v>
      </c>
      <c r="J82" s="153">
        <v>1</v>
      </c>
      <c r="K82" s="157">
        <v>200</v>
      </c>
      <c r="L82" s="152">
        <v>3</v>
      </c>
      <c r="M82" s="207">
        <f t="shared" si="12"/>
        <v>600</v>
      </c>
      <c r="N82" s="156">
        <f t="shared" si="13"/>
        <v>54</v>
      </c>
      <c r="O82" s="212">
        <v>90</v>
      </c>
      <c r="P82" s="164">
        <f t="shared" si="14"/>
        <v>744</v>
      </c>
      <c r="Q82" s="141"/>
      <c r="R82" s="141"/>
      <c r="S82" s="141"/>
      <c r="T82" s="141"/>
      <c r="U82" s="142"/>
      <c r="V82" s="136"/>
    </row>
    <row r="83" spans="1:22" ht="31.5" customHeight="1">
      <c r="A83" s="153" t="s">
        <v>281</v>
      </c>
      <c r="B83" s="167" t="s">
        <v>283</v>
      </c>
      <c r="C83" s="166" t="s">
        <v>196</v>
      </c>
      <c r="D83" s="153" t="s">
        <v>197</v>
      </c>
      <c r="E83" s="152" t="s">
        <v>274</v>
      </c>
      <c r="F83" s="153" t="s">
        <v>291</v>
      </c>
      <c r="G83" s="153" t="s">
        <v>44</v>
      </c>
      <c r="H83" s="153" t="s">
        <v>29</v>
      </c>
      <c r="I83" s="153" t="s">
        <v>30</v>
      </c>
      <c r="J83" s="153">
        <v>1</v>
      </c>
      <c r="K83" s="157">
        <v>13</v>
      </c>
      <c r="L83" s="152">
        <v>10</v>
      </c>
      <c r="M83" s="207">
        <f t="shared" si="12"/>
        <v>130</v>
      </c>
      <c r="N83" s="156">
        <f t="shared" si="13"/>
        <v>11.7</v>
      </c>
      <c r="O83" s="212">
        <v>50</v>
      </c>
      <c r="P83" s="164">
        <f t="shared" si="14"/>
        <v>191.7</v>
      </c>
      <c r="Q83" s="141"/>
      <c r="R83" s="141"/>
      <c r="S83" s="141"/>
      <c r="T83" s="141"/>
      <c r="U83" s="142"/>
      <c r="V83" s="136"/>
    </row>
    <row r="84" spans="1:22" ht="15.75">
      <c r="A84" s="153" t="s">
        <v>281</v>
      </c>
      <c r="B84" s="167" t="s">
        <v>283</v>
      </c>
      <c r="C84" s="166" t="s">
        <v>196</v>
      </c>
      <c r="D84" s="153" t="s">
        <v>197</v>
      </c>
      <c r="E84" s="152" t="s">
        <v>275</v>
      </c>
      <c r="F84" s="153" t="s">
        <v>291</v>
      </c>
      <c r="G84" s="153" t="s">
        <v>44</v>
      </c>
      <c r="H84" s="153" t="s">
        <v>29</v>
      </c>
      <c r="I84" s="153" t="s">
        <v>30</v>
      </c>
      <c r="J84" s="152">
        <v>1</v>
      </c>
      <c r="K84" s="154">
        <v>200</v>
      </c>
      <c r="L84" s="153">
        <v>1</v>
      </c>
      <c r="M84" s="207">
        <f t="shared" si="12"/>
        <v>200</v>
      </c>
      <c r="N84" s="156">
        <f t="shared" si="13"/>
        <v>18</v>
      </c>
      <c r="O84" s="212">
        <v>50</v>
      </c>
      <c r="P84" s="164">
        <f t="shared" si="14"/>
        <v>268</v>
      </c>
      <c r="Q84" s="141"/>
      <c r="R84" s="141"/>
      <c r="S84" s="141"/>
      <c r="T84" s="141"/>
      <c r="U84" s="142"/>
      <c r="V84" s="136"/>
    </row>
    <row r="85" spans="1:22" ht="15.75">
      <c r="A85" s="153" t="s">
        <v>281</v>
      </c>
      <c r="B85" s="167" t="s">
        <v>283</v>
      </c>
      <c r="C85" s="166" t="s">
        <v>196</v>
      </c>
      <c r="D85" s="153" t="s">
        <v>197</v>
      </c>
      <c r="E85" s="152" t="s">
        <v>276</v>
      </c>
      <c r="F85" s="153" t="s">
        <v>291</v>
      </c>
      <c r="G85" s="153" t="s">
        <v>44</v>
      </c>
      <c r="H85" s="153" t="s">
        <v>29</v>
      </c>
      <c r="I85" s="153" t="s">
        <v>30</v>
      </c>
      <c r="J85" s="152">
        <v>1</v>
      </c>
      <c r="K85" s="154">
        <v>100</v>
      </c>
      <c r="L85" s="153">
        <v>3</v>
      </c>
      <c r="M85" s="207">
        <f t="shared" si="12"/>
        <v>300</v>
      </c>
      <c r="N85" s="156">
        <f t="shared" si="13"/>
        <v>27</v>
      </c>
      <c r="O85" s="212">
        <v>60</v>
      </c>
      <c r="P85" s="164">
        <f t="shared" si="14"/>
        <v>387</v>
      </c>
      <c r="Q85" s="141"/>
      <c r="R85" s="141"/>
      <c r="S85" s="141"/>
      <c r="T85" s="141"/>
      <c r="U85" s="142"/>
      <c r="V85" s="136"/>
    </row>
    <row r="86" spans="1:22" ht="15.75">
      <c r="A86" s="153" t="s">
        <v>281</v>
      </c>
      <c r="B86" s="167" t="s">
        <v>283</v>
      </c>
      <c r="C86" s="166" t="s">
        <v>196</v>
      </c>
      <c r="D86" s="153" t="s">
        <v>197</v>
      </c>
      <c r="E86" s="152" t="s">
        <v>277</v>
      </c>
      <c r="F86" s="153" t="s">
        <v>291</v>
      </c>
      <c r="G86" s="153" t="s">
        <v>44</v>
      </c>
      <c r="H86" s="153" t="s">
        <v>29</v>
      </c>
      <c r="I86" s="153" t="s">
        <v>30</v>
      </c>
      <c r="J86" s="152">
        <v>1</v>
      </c>
      <c r="K86" s="154">
        <v>60</v>
      </c>
      <c r="L86" s="153">
        <v>5</v>
      </c>
      <c r="M86" s="207">
        <f t="shared" si="12"/>
        <v>300</v>
      </c>
      <c r="N86" s="156">
        <f t="shared" si="13"/>
        <v>27</v>
      </c>
      <c r="O86" s="212">
        <v>60</v>
      </c>
      <c r="P86" s="164">
        <f t="shared" si="14"/>
        <v>387</v>
      </c>
      <c r="Q86" s="141"/>
      <c r="R86" s="141"/>
      <c r="S86" s="141"/>
      <c r="T86" s="141"/>
      <c r="U86" s="142"/>
      <c r="V86" s="136"/>
    </row>
    <row r="87" spans="1:22" ht="15.75">
      <c r="A87" s="153"/>
      <c r="B87" s="152"/>
      <c r="C87" s="152"/>
      <c r="D87" s="166"/>
      <c r="E87" s="152"/>
      <c r="F87" s="167"/>
      <c r="G87" s="153"/>
      <c r="H87" s="153"/>
      <c r="I87" s="153"/>
      <c r="J87" s="152"/>
      <c r="K87" s="154"/>
      <c r="L87" s="153"/>
      <c r="M87" s="175"/>
      <c r="N87" s="154"/>
      <c r="O87" s="154"/>
      <c r="P87" s="164"/>
      <c r="Q87" s="141"/>
      <c r="R87" s="141"/>
      <c r="S87" s="141"/>
      <c r="T87" s="141"/>
      <c r="U87" s="142"/>
      <c r="V87" s="136"/>
    </row>
    <row r="88" spans="1:22" ht="15.75">
      <c r="A88" s="153" t="s">
        <v>270</v>
      </c>
      <c r="B88" s="167" t="s">
        <v>283</v>
      </c>
      <c r="C88" s="152" t="s">
        <v>196</v>
      </c>
      <c r="D88" s="166" t="s">
        <v>194</v>
      </c>
      <c r="E88" s="167" t="s">
        <v>268</v>
      </c>
      <c r="F88" s="153" t="s">
        <v>291</v>
      </c>
      <c r="G88" s="153" t="s">
        <v>44</v>
      </c>
      <c r="H88" s="153" t="s">
        <v>29</v>
      </c>
      <c r="I88" s="153" t="s">
        <v>30</v>
      </c>
      <c r="J88" s="153" t="s">
        <v>269</v>
      </c>
      <c r="K88" s="154">
        <v>42.99</v>
      </c>
      <c r="L88" s="152">
        <v>40</v>
      </c>
      <c r="M88" s="175">
        <v>1719.6</v>
      </c>
      <c r="N88" s="154">
        <v>154.76</v>
      </c>
      <c r="O88" s="154">
        <v>200</v>
      </c>
      <c r="P88" s="164">
        <v>2074.36</v>
      </c>
      <c r="Q88" s="141"/>
      <c r="R88" s="141"/>
      <c r="S88" s="141"/>
      <c r="T88" s="141"/>
      <c r="U88" s="142"/>
      <c r="V88" s="136"/>
    </row>
    <row r="89" spans="1:22" ht="15.75">
      <c r="A89" s="168"/>
      <c r="B89" s="169"/>
      <c r="C89" s="170"/>
      <c r="D89" s="170"/>
      <c r="E89" s="169"/>
      <c r="F89" s="171"/>
      <c r="G89" s="168"/>
      <c r="H89" s="168"/>
      <c r="I89" s="168"/>
      <c r="J89" s="169"/>
      <c r="K89" s="172"/>
      <c r="L89" s="168"/>
      <c r="M89" s="189"/>
      <c r="N89" s="172"/>
      <c r="O89" s="172"/>
      <c r="P89" s="173"/>
      <c r="Q89" s="141"/>
      <c r="R89" s="141"/>
      <c r="S89" s="141"/>
      <c r="T89" s="141"/>
      <c r="U89" s="142"/>
      <c r="V89" s="136"/>
    </row>
    <row r="90" spans="1:22" ht="15.75">
      <c r="A90" s="193"/>
      <c r="B90" s="228" t="s">
        <v>167</v>
      </c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194">
        <f>SUM(P6:P89)</f>
        <v>242915.915</v>
      </c>
      <c r="Q90" s="141"/>
      <c r="R90" s="141"/>
      <c r="S90" s="141"/>
      <c r="T90" s="141"/>
      <c r="U90" s="142"/>
      <c r="V90" s="96"/>
    </row>
    <row r="91" spans="1:22" ht="15.75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208"/>
      <c r="N91" s="168"/>
      <c r="O91" s="168"/>
      <c r="P91" s="195"/>
      <c r="Q91" s="34" t="s">
        <v>151</v>
      </c>
      <c r="R91" s="35"/>
      <c r="S91" s="35"/>
      <c r="T91" s="35"/>
      <c r="U91" s="36"/>
      <c r="V91" s="26"/>
    </row>
    <row r="92" spans="1:16" ht="15.75">
      <c r="A92" s="196"/>
      <c r="B92" s="196"/>
      <c r="C92" s="196"/>
      <c r="D92" s="196"/>
      <c r="E92" s="196"/>
      <c r="F92" s="196"/>
      <c r="G92" s="196"/>
      <c r="H92" s="197"/>
      <c r="I92" s="197"/>
      <c r="J92" s="197"/>
      <c r="K92" s="196"/>
      <c r="L92" s="196"/>
      <c r="M92" s="209"/>
      <c r="N92" s="196"/>
      <c r="O92" s="196"/>
      <c r="P92" s="196"/>
    </row>
    <row r="93" spans="1:16" ht="15.75">
      <c r="A93" s="196"/>
      <c r="B93" s="196"/>
      <c r="C93" s="196"/>
      <c r="D93" s="196"/>
      <c r="E93" s="196"/>
      <c r="F93" s="196"/>
      <c r="G93" s="196"/>
      <c r="H93" s="197"/>
      <c r="I93" s="197"/>
      <c r="J93" s="197"/>
      <c r="K93" s="196"/>
      <c r="L93" s="196"/>
      <c r="M93" s="209"/>
      <c r="N93" s="196"/>
      <c r="O93" s="196"/>
      <c r="P93" s="196"/>
    </row>
  </sheetData>
  <sheetProtection/>
  <mergeCells count="7">
    <mergeCell ref="B90:O90"/>
    <mergeCell ref="V4:V5"/>
    <mergeCell ref="C1:P1"/>
    <mergeCell ref="C2:T2"/>
    <mergeCell ref="C3:T3"/>
    <mergeCell ref="B4:P4"/>
    <mergeCell ref="Q4:U4"/>
  </mergeCells>
  <dataValidations count="1">
    <dataValidation allowBlank="1" showInputMessage="1" showErrorMessage="1" promptTitle="Enter Justification" sqref="F34 F82 F23 F57:F62 F45:F48 F41 F37:F38"/>
  </dataValidations>
  <printOptions/>
  <pageMargins left="0.7" right="0.7" top="0.75" bottom="0.75" header="0.3" footer="0.3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zoomScale="56" zoomScaleNormal="56" zoomScalePageLayoutView="0" workbookViewId="0" topLeftCell="A1">
      <selection activeCell="Q20" sqref="Q20"/>
    </sheetView>
  </sheetViews>
  <sheetFormatPr defaultColWidth="8.875" defaultRowHeight="15.75"/>
  <cols>
    <col min="1" max="2" width="8.875" style="199" customWidth="1"/>
    <col min="3" max="3" width="9.50390625" style="1" customWidth="1"/>
    <col min="4" max="4" width="9.50390625" style="2" customWidth="1"/>
    <col min="5" max="5" width="31.00390625" style="1" customWidth="1"/>
    <col min="6" max="6" width="31.00390625" style="2" customWidth="1"/>
    <col min="7" max="7" width="8.375" style="1" customWidth="1"/>
    <col min="8" max="8" width="9.50390625" style="1" customWidth="1"/>
    <col min="9" max="9" width="8.375" style="1" customWidth="1"/>
    <col min="10" max="10" width="11.375" style="149" customWidth="1"/>
    <col min="11" max="11" width="12.125" style="1" customWidth="1"/>
    <col min="12" max="12" width="12.00390625" style="1" customWidth="1"/>
    <col min="13" max="13" width="11.375" style="149" customWidth="1"/>
    <col min="14" max="14" width="10.875" style="149" customWidth="1"/>
    <col min="15" max="15" width="17.125" style="149" customWidth="1"/>
    <col min="16" max="16" width="14.625" style="5" customWidth="1"/>
    <col min="17" max="19" width="8.875" style="5" customWidth="1"/>
    <col min="20" max="20" width="12.375" style="1" bestFit="1" customWidth="1"/>
    <col min="21" max="21" width="16.00390625" style="1" customWidth="1"/>
    <col min="22" max="16384" width="8.875" style="1" customWidth="1"/>
  </cols>
  <sheetData>
    <row r="1" spans="3:15" ht="15.75">
      <c r="C1" s="236" t="s">
        <v>0</v>
      </c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3:19" ht="36" customHeight="1">
      <c r="C2" s="237" t="s">
        <v>311</v>
      </c>
      <c r="D2" s="238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40"/>
    </row>
    <row r="3" spans="3:19" ht="27" customHeight="1" thickBot="1">
      <c r="C3" s="230" t="s">
        <v>14</v>
      </c>
      <c r="D3" s="231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</row>
    <row r="4" spans="3:21" ht="21" customHeight="1" thickBot="1">
      <c r="C4" s="6"/>
      <c r="D4" s="135"/>
      <c r="E4" s="7"/>
      <c r="F4" s="7"/>
      <c r="G4" s="7"/>
      <c r="H4" s="7"/>
      <c r="I4" s="7"/>
      <c r="J4" s="148"/>
      <c r="K4" s="7"/>
      <c r="L4" s="7"/>
      <c r="M4" s="148"/>
      <c r="N4" s="148"/>
      <c r="O4" s="148"/>
      <c r="P4" s="241" t="s">
        <v>13</v>
      </c>
      <c r="Q4" s="242"/>
      <c r="R4" s="242"/>
      <c r="S4" s="242"/>
      <c r="T4" s="242"/>
      <c r="U4" s="14"/>
    </row>
    <row r="5" spans="1:21" s="3" customFormat="1" ht="69" thickBot="1">
      <c r="A5" s="202" t="s">
        <v>278</v>
      </c>
      <c r="B5" s="201" t="s">
        <v>9</v>
      </c>
      <c r="C5" s="145" t="s">
        <v>20</v>
      </c>
      <c r="D5" s="146" t="s">
        <v>191</v>
      </c>
      <c r="E5" s="144" t="s">
        <v>15</v>
      </c>
      <c r="F5" s="144" t="s">
        <v>189</v>
      </c>
      <c r="G5" s="74" t="s">
        <v>6</v>
      </c>
      <c r="H5" s="74" t="s">
        <v>5</v>
      </c>
      <c r="I5" s="74" t="s">
        <v>7</v>
      </c>
      <c r="J5" s="147" t="s">
        <v>1</v>
      </c>
      <c r="K5" s="74" t="s">
        <v>2</v>
      </c>
      <c r="L5" s="74" t="s">
        <v>17</v>
      </c>
      <c r="M5" s="147" t="s">
        <v>192</v>
      </c>
      <c r="N5" s="147" t="s">
        <v>19</v>
      </c>
      <c r="O5" s="147" t="s">
        <v>3</v>
      </c>
      <c r="P5" s="11" t="s">
        <v>10</v>
      </c>
      <c r="Q5" s="11" t="s">
        <v>11</v>
      </c>
      <c r="R5" s="11" t="s">
        <v>21</v>
      </c>
      <c r="S5" s="11" t="s">
        <v>12</v>
      </c>
      <c r="T5" s="12" t="s">
        <v>22</v>
      </c>
      <c r="U5" s="15" t="s">
        <v>23</v>
      </c>
    </row>
    <row r="6" spans="3:12" ht="15.75">
      <c r="C6" s="2"/>
      <c r="E6" s="2"/>
      <c r="G6" s="2"/>
      <c r="H6" s="2"/>
      <c r="I6" s="2"/>
      <c r="K6" s="2"/>
      <c r="L6" s="2"/>
    </row>
    <row r="7" spans="1:12" ht="90.75">
      <c r="A7" s="213" t="s">
        <v>312</v>
      </c>
      <c r="C7" s="2"/>
      <c r="E7" s="2"/>
      <c r="G7" s="2"/>
      <c r="H7" s="2"/>
      <c r="I7" s="2"/>
      <c r="K7" s="2"/>
      <c r="L7" s="2"/>
    </row>
    <row r="8" spans="3:12" ht="15.75">
      <c r="C8" s="2"/>
      <c r="E8" s="2"/>
      <c r="G8" s="2"/>
      <c r="H8" s="2"/>
      <c r="I8" s="2"/>
      <c r="K8" s="2"/>
      <c r="L8" s="2"/>
    </row>
    <row r="9" spans="3:12" ht="15.75">
      <c r="C9" s="2"/>
      <c r="E9" s="2"/>
      <c r="G9" s="2"/>
      <c r="H9" s="2"/>
      <c r="I9" s="2"/>
      <c r="K9" s="2"/>
      <c r="L9" s="2"/>
    </row>
    <row r="10" spans="3:12" ht="15.75">
      <c r="C10" s="2"/>
      <c r="E10" s="2"/>
      <c r="G10" s="2"/>
      <c r="H10" s="2"/>
      <c r="I10" s="2"/>
      <c r="K10" s="2"/>
      <c r="L10" s="2"/>
    </row>
    <row r="11" spans="3:12" ht="15.75">
      <c r="C11" s="2"/>
      <c r="E11" s="2"/>
      <c r="G11" s="2"/>
      <c r="H11" s="2"/>
      <c r="I11" s="2"/>
      <c r="K11" s="2"/>
      <c r="L11" s="2"/>
    </row>
    <row r="12" spans="3:12" ht="15.75">
      <c r="C12" s="2"/>
      <c r="E12" s="2"/>
      <c r="G12" s="2"/>
      <c r="H12" s="2"/>
      <c r="I12" s="2"/>
      <c r="K12" s="2"/>
      <c r="L12" s="2"/>
    </row>
    <row r="13" spans="3:12" ht="15.75">
      <c r="C13" s="2"/>
      <c r="E13" s="2"/>
      <c r="G13" s="2"/>
      <c r="H13" s="2"/>
      <c r="I13" s="2"/>
      <c r="K13" s="2"/>
      <c r="L13" s="2"/>
    </row>
    <row r="14" spans="3:12" ht="15.75">
      <c r="C14" s="2"/>
      <c r="E14" s="2"/>
      <c r="G14" s="2"/>
      <c r="H14" s="2"/>
      <c r="I14" s="2"/>
      <c r="K14" s="2"/>
      <c r="L14" s="2"/>
    </row>
    <row r="15" spans="3:12" ht="15.75">
      <c r="C15" s="2"/>
      <c r="E15" s="2"/>
      <c r="G15" s="2"/>
      <c r="H15" s="2"/>
      <c r="I15" s="2"/>
      <c r="K15" s="2"/>
      <c r="L15" s="2"/>
    </row>
    <row r="16" spans="3:12" ht="15.75">
      <c r="C16" s="2"/>
      <c r="E16" s="2"/>
      <c r="G16" s="2"/>
      <c r="H16" s="2"/>
      <c r="I16" s="2"/>
      <c r="K16" s="2"/>
      <c r="L16" s="2"/>
    </row>
    <row r="17" spans="3:12" ht="15.75">
      <c r="C17" s="2"/>
      <c r="E17" s="2"/>
      <c r="G17" s="2"/>
      <c r="H17" s="2"/>
      <c r="I17" s="2"/>
      <c r="K17" s="2"/>
      <c r="L17" s="2"/>
    </row>
    <row r="18" spans="3:12" ht="15.75">
      <c r="C18" s="2"/>
      <c r="E18" s="2"/>
      <c r="G18" s="2"/>
      <c r="H18" s="2"/>
      <c r="I18" s="2"/>
      <c r="K18" s="2"/>
      <c r="L18" s="2"/>
    </row>
    <row r="19" spans="3:12" ht="15.75">
      <c r="C19" s="2"/>
      <c r="E19" s="2"/>
      <c r="G19" s="2"/>
      <c r="H19" s="2"/>
      <c r="I19" s="2"/>
      <c r="K19" s="2"/>
      <c r="L19" s="2"/>
    </row>
    <row r="20" spans="3:12" ht="15.75">
      <c r="C20" s="2"/>
      <c r="E20" s="2"/>
      <c r="G20" s="2"/>
      <c r="H20" s="2"/>
      <c r="I20" s="2"/>
      <c r="K20" s="2"/>
      <c r="L20" s="2"/>
    </row>
    <row r="21" spans="3:12" ht="15.75">
      <c r="C21" s="2"/>
      <c r="E21" s="2"/>
      <c r="G21" s="2"/>
      <c r="H21" s="2"/>
      <c r="I21" s="2"/>
      <c r="K21" s="2"/>
      <c r="L21" s="2"/>
    </row>
    <row r="22" spans="3:12" ht="15.75">
      <c r="C22" s="2"/>
      <c r="E22" s="2"/>
      <c r="G22" s="2"/>
      <c r="H22" s="2"/>
      <c r="I22" s="2"/>
      <c r="K22" s="2"/>
      <c r="L22" s="2"/>
    </row>
    <row r="23" spans="3:12" ht="15.75">
      <c r="C23" s="2"/>
      <c r="E23" s="2"/>
      <c r="G23" s="2"/>
      <c r="H23" s="2"/>
      <c r="I23" s="2"/>
      <c r="K23" s="2"/>
      <c r="L23" s="2"/>
    </row>
    <row r="24" spans="3:12" ht="15.75">
      <c r="C24" s="2"/>
      <c r="E24" s="2"/>
      <c r="G24" s="2"/>
      <c r="H24" s="2"/>
      <c r="I24" s="2"/>
      <c r="K24" s="2"/>
      <c r="L24" s="2"/>
    </row>
    <row r="25" spans="3:12" ht="15.75">
      <c r="C25" s="2"/>
      <c r="E25" s="2"/>
      <c r="G25" s="2"/>
      <c r="H25" s="2"/>
      <c r="I25" s="2"/>
      <c r="K25" s="2"/>
      <c r="L25" s="2"/>
    </row>
    <row r="26" spans="3:12" ht="15.75">
      <c r="C26" s="2"/>
      <c r="E26" s="2"/>
      <c r="G26" s="2"/>
      <c r="H26" s="2"/>
      <c r="I26" s="2"/>
      <c r="K26" s="2"/>
      <c r="L26" s="2"/>
    </row>
    <row r="27" spans="3:12" ht="15.75">
      <c r="C27" s="2"/>
      <c r="E27" s="2"/>
      <c r="G27" s="2"/>
      <c r="H27" s="2"/>
      <c r="I27" s="2"/>
      <c r="K27" s="2"/>
      <c r="L27" s="2"/>
    </row>
    <row r="28" spans="3:12" ht="15.75">
      <c r="C28" s="2"/>
      <c r="E28" s="2"/>
      <c r="G28" s="2"/>
      <c r="H28" s="2"/>
      <c r="I28" s="2"/>
      <c r="K28" s="2"/>
      <c r="L28" s="2"/>
    </row>
    <row r="29" spans="3:12" ht="15.75">
      <c r="C29" s="2"/>
      <c r="E29" s="2"/>
      <c r="G29" s="2"/>
      <c r="H29" s="2"/>
      <c r="I29" s="2"/>
      <c r="K29" s="2"/>
      <c r="L29" s="2"/>
    </row>
    <row r="30" spans="3:12" ht="15.75">
      <c r="C30" s="2"/>
      <c r="E30" s="2"/>
      <c r="G30" s="2"/>
      <c r="H30" s="2"/>
      <c r="I30" s="2"/>
      <c r="K30" s="2"/>
      <c r="L30" s="2"/>
    </row>
    <row r="31" spans="3:12" ht="15.75">
      <c r="C31" s="2"/>
      <c r="E31" s="2"/>
      <c r="G31" s="2"/>
      <c r="H31" s="2"/>
      <c r="I31" s="2"/>
      <c r="K31" s="2"/>
      <c r="L31" s="2"/>
    </row>
    <row r="32" spans="3:12" ht="15.75">
      <c r="C32" s="2"/>
      <c r="E32" s="2"/>
      <c r="G32" s="2"/>
      <c r="H32" s="2"/>
      <c r="I32" s="2"/>
      <c r="K32" s="2"/>
      <c r="L32" s="2"/>
    </row>
    <row r="33" spans="3:12" ht="15.75">
      <c r="C33" s="2"/>
      <c r="E33" s="2"/>
      <c r="G33" s="2"/>
      <c r="H33" s="2"/>
      <c r="I33" s="2"/>
      <c r="K33" s="2"/>
      <c r="L33" s="2"/>
    </row>
    <row r="34" spans="3:12" ht="15.75">
      <c r="C34" s="2"/>
      <c r="E34" s="2"/>
      <c r="G34" s="2"/>
      <c r="H34" s="2"/>
      <c r="I34" s="2"/>
      <c r="K34" s="2"/>
      <c r="L34" s="2"/>
    </row>
    <row r="35" spans="3:12" ht="15.75">
      <c r="C35" s="2"/>
      <c r="E35" s="2"/>
      <c r="G35" s="2"/>
      <c r="H35" s="2"/>
      <c r="I35" s="2"/>
      <c r="K35" s="2"/>
      <c r="L35" s="2"/>
    </row>
    <row r="36" spans="3:12" ht="15.75">
      <c r="C36" s="2"/>
      <c r="E36" s="2"/>
      <c r="G36" s="2"/>
      <c r="H36" s="2"/>
      <c r="I36" s="2"/>
      <c r="K36" s="2"/>
      <c r="L36" s="2"/>
    </row>
    <row r="37" spans="3:12" ht="15.75">
      <c r="C37" s="2"/>
      <c r="E37" s="2"/>
      <c r="G37" s="2"/>
      <c r="H37" s="2"/>
      <c r="I37" s="2"/>
      <c r="K37" s="2"/>
      <c r="L37" s="2"/>
    </row>
    <row r="38" spans="3:12" ht="15.75">
      <c r="C38" s="2"/>
      <c r="E38" s="2"/>
      <c r="G38" s="2"/>
      <c r="H38" s="2"/>
      <c r="I38" s="2"/>
      <c r="K38" s="2"/>
      <c r="L38" s="2"/>
    </row>
    <row r="39" spans="3:12" ht="15.75">
      <c r="C39" s="2"/>
      <c r="E39" s="2"/>
      <c r="G39" s="2"/>
      <c r="H39" s="2"/>
      <c r="I39" s="2"/>
      <c r="K39" s="2"/>
      <c r="L39" s="2"/>
    </row>
    <row r="40" spans="3:12" ht="15.75">
      <c r="C40" s="2"/>
      <c r="E40" s="2"/>
      <c r="G40" s="2"/>
      <c r="H40" s="2"/>
      <c r="I40" s="2"/>
      <c r="K40" s="2"/>
      <c r="L40" s="2"/>
    </row>
    <row r="41" spans="3:12" ht="15.75">
      <c r="C41" s="2"/>
      <c r="E41" s="2"/>
      <c r="G41" s="2"/>
      <c r="H41" s="2"/>
      <c r="I41" s="2"/>
      <c r="K41" s="2"/>
      <c r="L41" s="2"/>
    </row>
  </sheetData>
  <sheetProtection/>
  <mergeCells count="4">
    <mergeCell ref="C1:O1"/>
    <mergeCell ref="C2:S2"/>
    <mergeCell ref="C3:S3"/>
    <mergeCell ref="P4:T4"/>
  </mergeCells>
  <printOptions/>
  <pageMargins left="0.95" right="0.45" top="1" bottom="1" header="0.3" footer="0.3"/>
  <pageSetup orientation="landscape" scale="66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9"/>
  <sheetViews>
    <sheetView zoomScale="69" zoomScaleNormal="69" zoomScalePageLayoutView="0" workbookViewId="0" topLeftCell="A1">
      <selection activeCell="T38" sqref="T38"/>
    </sheetView>
  </sheetViews>
  <sheetFormatPr defaultColWidth="11.00390625" defaultRowHeight="15.75"/>
  <cols>
    <col min="1" max="1" width="11.00390625" style="0" customWidth="1"/>
    <col min="2" max="2" width="9.00390625" style="4" customWidth="1"/>
    <col min="3" max="4" width="12.00390625" style="0" customWidth="1"/>
    <col min="5" max="6" width="25.875" style="0" customWidth="1"/>
    <col min="7" max="7" width="8.875" style="0" customWidth="1"/>
    <col min="8" max="8" width="7.00390625" style="0" customWidth="1"/>
    <col min="9" max="9" width="9.50390625" style="0" customWidth="1"/>
    <col min="10" max="10" width="8.50390625" style="0" customWidth="1"/>
    <col min="11" max="11" width="13.375" style="0" customWidth="1"/>
    <col min="12" max="12" width="5.375" style="0" customWidth="1"/>
    <col min="13" max="13" width="14.625" style="0" customWidth="1"/>
    <col min="14" max="14" width="16.375" style="0" customWidth="1"/>
    <col min="15" max="15" width="12.50390625" style="0" customWidth="1"/>
    <col min="16" max="16" width="19.00390625" style="0" customWidth="1"/>
    <col min="17" max="18" width="9.00390625" style="0" customWidth="1"/>
    <col min="19" max="19" width="24.00390625" style="0" customWidth="1"/>
  </cols>
  <sheetData>
    <row r="1" spans="3:14" ht="15.75">
      <c r="C1" s="244" t="s">
        <v>0</v>
      </c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3:14" ht="15.75">
      <c r="C2" s="243" t="s">
        <v>310</v>
      </c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3:18" ht="43.5" customHeight="1">
      <c r="C3" s="245" t="s">
        <v>309</v>
      </c>
      <c r="D3" s="246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</row>
    <row r="4" spans="3:18" ht="55.5" customHeight="1">
      <c r="C4" s="248" t="s">
        <v>8</v>
      </c>
      <c r="D4" s="249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</row>
    <row r="5" spans="1:21" s="23" customFormat="1" ht="31.5" customHeight="1">
      <c r="A5" s="150"/>
      <c r="B5" s="251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52" t="s">
        <v>13</v>
      </c>
      <c r="R5" s="252"/>
      <c r="S5" s="252"/>
      <c r="T5" s="252"/>
      <c r="U5" s="252"/>
    </row>
    <row r="6" spans="1:22" s="9" customFormat="1" ht="64.5">
      <c r="A6" s="42" t="s">
        <v>279</v>
      </c>
      <c r="B6" s="74" t="s">
        <v>24</v>
      </c>
      <c r="C6" s="75" t="s">
        <v>152</v>
      </c>
      <c r="D6" s="75" t="s">
        <v>191</v>
      </c>
      <c r="E6" s="76" t="s">
        <v>168</v>
      </c>
      <c r="F6" s="76" t="s">
        <v>189</v>
      </c>
      <c r="G6" s="74" t="s">
        <v>16</v>
      </c>
      <c r="H6" s="74" t="s">
        <v>6</v>
      </c>
      <c r="I6" s="74" t="s">
        <v>5</v>
      </c>
      <c r="J6" s="74" t="s">
        <v>7</v>
      </c>
      <c r="K6" s="74" t="s">
        <v>1</v>
      </c>
      <c r="L6" s="74" t="s">
        <v>25</v>
      </c>
      <c r="M6" s="77" t="s">
        <v>17</v>
      </c>
      <c r="N6" s="74" t="s">
        <v>192</v>
      </c>
      <c r="O6" s="74" t="s">
        <v>19</v>
      </c>
      <c r="P6" s="74" t="s">
        <v>3</v>
      </c>
      <c r="Q6" s="8" t="s">
        <v>10</v>
      </c>
      <c r="R6" s="8" t="s">
        <v>11</v>
      </c>
      <c r="S6" s="8" t="s">
        <v>21</v>
      </c>
      <c r="T6" s="8" t="s">
        <v>12</v>
      </c>
      <c r="U6" s="8" t="s">
        <v>22</v>
      </c>
      <c r="V6" s="13" t="s">
        <v>23</v>
      </c>
    </row>
    <row r="7" spans="1:21" s="23" customFormat="1" ht="15.75">
      <c r="A7" s="168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98" t="s">
        <v>4</v>
      </c>
      <c r="O7" s="168"/>
      <c r="P7" s="168"/>
      <c r="Q7"/>
      <c r="R7"/>
      <c r="S7"/>
      <c r="T7"/>
      <c r="U7"/>
    </row>
    <row r="8" spans="1:19" s="2" customFormat="1" ht="90.75">
      <c r="A8" s="213" t="s">
        <v>312</v>
      </c>
      <c r="B8" s="199"/>
      <c r="J8" s="149"/>
      <c r="M8" s="149"/>
      <c r="N8" s="149"/>
      <c r="O8" s="149"/>
      <c r="P8" s="151"/>
      <c r="Q8" s="151"/>
      <c r="R8" s="151"/>
      <c r="S8" s="151"/>
    </row>
    <row r="9" spans="1:21" s="23" customFormat="1" ht="15.75">
      <c r="A9" s="199"/>
      <c r="B9" s="200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/>
      <c r="R9"/>
      <c r="S9"/>
      <c r="T9"/>
      <c r="U9"/>
    </row>
    <row r="10" spans="1:21" s="23" customFormat="1" ht="15.75">
      <c r="A10" s="199"/>
      <c r="B10" s="200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/>
      <c r="R10"/>
      <c r="S10"/>
      <c r="T10"/>
      <c r="U10"/>
    </row>
    <row r="11" spans="1:21" s="23" customFormat="1" ht="15.75">
      <c r="A11" s="199"/>
      <c r="B11" s="200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/>
      <c r="R11"/>
      <c r="S11"/>
      <c r="T11"/>
      <c r="U11"/>
    </row>
    <row r="12" spans="1:21" s="23" customFormat="1" ht="15.75">
      <c r="A12"/>
      <c r="B12" s="4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s="23" customFormat="1" ht="15.75">
      <c r="A13"/>
      <c r="B13" s="4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s="23" customFormat="1" ht="15.75">
      <c r="A14"/>
      <c r="B14" s="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s="23" customFormat="1" ht="15.75">
      <c r="A15"/>
      <c r="B15" s="4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s="23" customFormat="1" ht="15.75">
      <c r="A16"/>
      <c r="B16" s="4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s="23" customFormat="1" ht="15.75">
      <c r="A17"/>
      <c r="B17" s="4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s="23" customFormat="1" ht="15.75">
      <c r="A18"/>
      <c r="B18" s="4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s="23" customFormat="1" ht="15.75">
      <c r="A19"/>
      <c r="B19" s="4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s="23" customFormat="1" ht="15.75">
      <c r="A20"/>
      <c r="B20" s="4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s="23" customFormat="1" ht="15.75">
      <c r="A21"/>
      <c r="B21" s="4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s="23" customFormat="1" ht="15.75">
      <c r="A22"/>
      <c r="B22" s="4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s="23" customFormat="1" ht="15.75">
      <c r="A23"/>
      <c r="B23" s="4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s="23" customFormat="1" ht="15.75">
      <c r="A24"/>
      <c r="B24" s="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23" customFormat="1" ht="15.75">
      <c r="A25"/>
      <c r="B25" s="4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s="23" customFormat="1" ht="15.75">
      <c r="A26"/>
      <c r="B26" s="4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s="23" customFormat="1" ht="15.75">
      <c r="A27"/>
      <c r="B27" s="4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s="23" customFormat="1" ht="15.75">
      <c r="A28"/>
      <c r="B28" s="4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s="23" customFormat="1" ht="15.75">
      <c r="A29"/>
      <c r="B29" s="4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s="23" customFormat="1" ht="15.75">
      <c r="A30"/>
      <c r="B30" s="4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s="23" customFormat="1" ht="15.75">
      <c r="A31"/>
      <c r="B31" s="4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s="23" customFormat="1" ht="15.75">
      <c r="A32"/>
      <c r="B32" s="4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s="23" customFormat="1" ht="15.75">
      <c r="A33"/>
      <c r="B33" s="4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23" customFormat="1" ht="15.75">
      <c r="A34"/>
      <c r="B34" s="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s="23" customFormat="1" ht="15.75">
      <c r="A35"/>
      <c r="B35" s="4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s="23" customFormat="1" ht="15.75">
      <c r="A36"/>
      <c r="B36" s="4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s="23" customFormat="1" ht="15.75">
      <c r="A37"/>
      <c r="B37" s="4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s="23" customFormat="1" ht="15.75">
      <c r="A38"/>
      <c r="B38" s="4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23" customFormat="1" ht="15.75">
      <c r="A39"/>
      <c r="B39" s="4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s="23" customFormat="1" ht="15.75">
      <c r="A40"/>
      <c r="B40" s="4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3" customFormat="1" ht="15.75">
      <c r="A41"/>
      <c r="B41" s="4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s="23" customFormat="1" ht="15.75">
      <c r="A42"/>
      <c r="B42" s="4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s="23" customFormat="1" ht="15.75">
      <c r="A43"/>
      <c r="B43" s="4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s="23" customFormat="1" ht="15.75">
      <c r="A44"/>
      <c r="B44" s="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s="23" customFormat="1" ht="15.75">
      <c r="A45"/>
      <c r="B45" s="4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s="23" customFormat="1" ht="15.75">
      <c r="A46"/>
      <c r="B46" s="4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s="23" customFormat="1" ht="15.75">
      <c r="A47"/>
      <c r="B47" s="4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s="23" customFormat="1" ht="15.75">
      <c r="A48"/>
      <c r="B48" s="4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1:21" s="23" customFormat="1" ht="15.75">
      <c r="A49"/>
      <c r="B49" s="4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1" s="23" customFormat="1" ht="15.75">
      <c r="A50"/>
      <c r="B50" s="4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1:21" s="23" customFormat="1" ht="15.75">
      <c r="A51"/>
      <c r="B51" s="4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1:21" s="23" customFormat="1" ht="15.75">
      <c r="A52"/>
      <c r="B52" s="4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1:21" s="23" customFormat="1" ht="15.75">
      <c r="A53"/>
      <c r="B53" s="4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s="23" customFormat="1" ht="15.75">
      <c r="A54"/>
      <c r="B54" s="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s="23" customFormat="1" ht="15.75">
      <c r="A55"/>
      <c r="B55" s="4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s="23" customFormat="1" ht="15.75">
      <c r="A56"/>
      <c r="B56" s="4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s="23" customFormat="1" ht="15.75">
      <c r="A57"/>
      <c r="B57" s="4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1:21" s="23" customFormat="1" ht="15.75">
      <c r="A58"/>
      <c r="B58" s="4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1:21" s="23" customFormat="1" ht="15.75">
      <c r="A59"/>
      <c r="B59" s="4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s="23" customFormat="1" ht="15.75">
      <c r="A60"/>
      <c r="B60" s="4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s="23" customFormat="1" ht="15.75">
      <c r="A61"/>
      <c r="B61" s="4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s="23" customFormat="1" ht="15.75">
      <c r="A62"/>
      <c r="B62" s="4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s="23" customFormat="1" ht="15.75">
      <c r="A63"/>
      <c r="B63" s="4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s="23" customFormat="1" ht="15.75">
      <c r="A64"/>
      <c r="B64" s="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23" customFormat="1" ht="15.75">
      <c r="A65"/>
      <c r="B65" s="4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23" customFormat="1" ht="15.75">
      <c r="A66"/>
      <c r="B66" s="4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23" customFormat="1" ht="15.75">
      <c r="A67"/>
      <c r="B67" s="4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23" customFormat="1" ht="15.75">
      <c r="A68"/>
      <c r="B68" s="4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23" customFormat="1" ht="15.75">
      <c r="A69"/>
      <c r="B69" s="4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23" customFormat="1" ht="15.75">
      <c r="A70"/>
      <c r="B70" s="4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23" customFormat="1" ht="15.75">
      <c r="A71"/>
      <c r="B71" s="4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23" customFormat="1" ht="15.75">
      <c r="A72"/>
      <c r="B72" s="4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23" customFormat="1" ht="15.75">
      <c r="A73"/>
      <c r="B73" s="4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23" customFormat="1" ht="15.75">
      <c r="A74"/>
      <c r="B74" s="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9" customFormat="1" ht="20.25" customHeight="1">
      <c r="A75"/>
      <c r="B75" s="4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9" customFormat="1" ht="20.25" customHeight="1">
      <c r="A76"/>
      <c r="B76" s="4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9" customFormat="1" ht="20.25" customHeight="1">
      <c r="A77"/>
      <c r="B77" s="4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9" customFormat="1" ht="20.25" customHeight="1">
      <c r="A78"/>
      <c r="B78" s="4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72" customFormat="1" ht="27.75" customHeight="1">
      <c r="A79"/>
      <c r="B79" s="4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</sheetData>
  <sheetProtection/>
  <mergeCells count="6">
    <mergeCell ref="C2:N2"/>
    <mergeCell ref="C1:N1"/>
    <mergeCell ref="C3:R3"/>
    <mergeCell ref="C4:R4"/>
    <mergeCell ref="B5:P5"/>
    <mergeCell ref="Q5:U5"/>
  </mergeCells>
  <printOptions/>
  <pageMargins left="1" right="0.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FHDA Community College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lastPrinted>2019-11-14T21:13:43Z</cp:lastPrinted>
  <dcterms:created xsi:type="dcterms:W3CDTF">2016-03-02T05:06:15Z</dcterms:created>
  <dcterms:modified xsi:type="dcterms:W3CDTF">2020-02-12T18:46:17Z</dcterms:modified>
  <cp:category/>
  <cp:version/>
  <cp:contentType/>
  <cp:contentStatus/>
</cp:coreProperties>
</file>